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sstudentsk-my.sharepoint.com/personal/wattsb_spsd_sk_ca/Documents/AAA QE/Global Simulation/2022_2023/"/>
    </mc:Choice>
  </mc:AlternateContent>
  <xr:revisionPtr revIDLastSave="969" documentId="8_{57D169A0-1DAE-4A51-8236-126E42F3A747}" xr6:coauthVersionLast="47" xr6:coauthVersionMax="47" xr10:uidLastSave="{65B22615-2FB9-443B-84F7-69BF52517706}"/>
  <bookViews>
    <workbookView xWindow="-108" yWindow="-108" windowWidth="23256" windowHeight="12576" firstSheet="4" activeTab="12" xr2:uid="{D57232C7-DF5C-4B43-AE2E-95E07AA47885}"/>
  </bookViews>
  <sheets>
    <sheet name="Year 1" sheetId="1" r:id="rId1"/>
    <sheet name="Year 2" sheetId="2" r:id="rId2"/>
    <sheet name="year 3" sheetId="4" r:id="rId3"/>
    <sheet name="Year 4-5 (2)" sheetId="8" r:id="rId4"/>
    <sheet name="Year 6" sheetId="5" r:id="rId5"/>
    <sheet name="Year 7" sheetId="10" r:id="rId6"/>
    <sheet name="Year 8" sheetId="11" r:id="rId7"/>
    <sheet name="Year 9" sheetId="12" r:id="rId8"/>
    <sheet name="Year 10" sheetId="13" r:id="rId9"/>
    <sheet name="Year 11" sheetId="14" r:id="rId10"/>
    <sheet name="Year 12 (2)" sheetId="16" r:id="rId11"/>
    <sheet name="Year 13" sheetId="15" r:id="rId12"/>
    <sheet name="Year 14" sheetId="17" r:id="rId13"/>
    <sheet name="Populations" sheetId="3" r:id="rId14"/>
    <sheet name="Change in situ" sheetId="18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9" i="18" l="1"/>
  <c r="AA18" i="18"/>
  <c r="AA17" i="18"/>
  <c r="AA16" i="18"/>
  <c r="AA15" i="18"/>
  <c r="AA14" i="18"/>
  <c r="AA13" i="18"/>
  <c r="AA12" i="18"/>
  <c r="AA11" i="18"/>
  <c r="AA10" i="18"/>
  <c r="AA9" i="18"/>
  <c r="AA8" i="18"/>
  <c r="AA7" i="18"/>
  <c r="AA6" i="18"/>
  <c r="AA5" i="18"/>
  <c r="AA4" i="18"/>
  <c r="AA3" i="18"/>
  <c r="AA2" i="18"/>
  <c r="Z19" i="18"/>
  <c r="Z18" i="18"/>
  <c r="Z17" i="18"/>
  <c r="Z16" i="18"/>
  <c r="Z15" i="18"/>
  <c r="Z14" i="18"/>
  <c r="Z13" i="18"/>
  <c r="Z12" i="18"/>
  <c r="Z11" i="18"/>
  <c r="Z10" i="18"/>
  <c r="Z9" i="18"/>
  <c r="Z8" i="18"/>
  <c r="Z7" i="18"/>
  <c r="Z6" i="18"/>
  <c r="Z5" i="18"/>
  <c r="Z4" i="18"/>
  <c r="Z3" i="18"/>
  <c r="Z2" i="18"/>
  <c r="Y18" i="18"/>
  <c r="Y17" i="18"/>
  <c r="Y16" i="18"/>
  <c r="Y15" i="18"/>
  <c r="Y14" i="18"/>
  <c r="Y13" i="18"/>
  <c r="Y12" i="18"/>
  <c r="Y11" i="18"/>
  <c r="Y10" i="18"/>
  <c r="Y9" i="18"/>
  <c r="Y8" i="18"/>
  <c r="Y7" i="18"/>
  <c r="Y6" i="18"/>
  <c r="Y5" i="18"/>
  <c r="Y4" i="18"/>
  <c r="Y3" i="18"/>
  <c r="Y2" i="18"/>
  <c r="Q19" i="18"/>
  <c r="Q18" i="18"/>
  <c r="Q17" i="18"/>
  <c r="Q16" i="18"/>
  <c r="Q15" i="18"/>
  <c r="Q14" i="18"/>
  <c r="Q13" i="18"/>
  <c r="Q12" i="18"/>
  <c r="Q11" i="18"/>
  <c r="Q10" i="18"/>
  <c r="Q9" i="18"/>
  <c r="Q8" i="18"/>
  <c r="Q7" i="18"/>
  <c r="Q6" i="18"/>
  <c r="Q5" i="18"/>
  <c r="Q4" i="18"/>
  <c r="Q20" i="18" s="1"/>
  <c r="Q3" i="18"/>
  <c r="Q2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0" i="18" s="1"/>
  <c r="D2" i="18"/>
  <c r="P19" i="18"/>
  <c r="P18" i="18"/>
  <c r="P17" i="18"/>
  <c r="P16" i="18"/>
  <c r="P15" i="18"/>
  <c r="P14" i="18"/>
  <c r="P13" i="18"/>
  <c r="P12" i="18"/>
  <c r="P11" i="18"/>
  <c r="P9" i="18"/>
  <c r="P8" i="18"/>
  <c r="P7" i="18"/>
  <c r="P6" i="18"/>
  <c r="P5" i="18"/>
  <c r="P4" i="18"/>
  <c r="P3" i="18"/>
  <c r="P2" i="18"/>
  <c r="O19" i="18"/>
  <c r="N19" i="18"/>
  <c r="M19" i="18"/>
  <c r="L19" i="18"/>
  <c r="K19" i="18"/>
  <c r="J19" i="18"/>
  <c r="I19" i="18"/>
  <c r="H19" i="18"/>
  <c r="G19" i="18"/>
  <c r="F19" i="18"/>
  <c r="E19" i="18"/>
  <c r="C19" i="18"/>
  <c r="B19" i="18"/>
  <c r="O18" i="18"/>
  <c r="N18" i="18"/>
  <c r="M18" i="18"/>
  <c r="L18" i="18"/>
  <c r="K18" i="18"/>
  <c r="J18" i="18"/>
  <c r="I18" i="18"/>
  <c r="H18" i="18"/>
  <c r="G18" i="18"/>
  <c r="F18" i="18"/>
  <c r="E18" i="18"/>
  <c r="C18" i="18"/>
  <c r="B18" i="18"/>
  <c r="O17" i="18"/>
  <c r="N17" i="18"/>
  <c r="M17" i="18"/>
  <c r="L17" i="18"/>
  <c r="K17" i="18"/>
  <c r="J17" i="18"/>
  <c r="I17" i="18"/>
  <c r="H17" i="18"/>
  <c r="G17" i="18"/>
  <c r="F17" i="18"/>
  <c r="E17" i="18"/>
  <c r="C17" i="18"/>
  <c r="B17" i="18"/>
  <c r="O16" i="18"/>
  <c r="N16" i="18"/>
  <c r="M16" i="18"/>
  <c r="L16" i="18"/>
  <c r="K16" i="18"/>
  <c r="J16" i="18"/>
  <c r="I16" i="18"/>
  <c r="H16" i="18"/>
  <c r="G16" i="18"/>
  <c r="F16" i="18"/>
  <c r="E16" i="18"/>
  <c r="C16" i="18"/>
  <c r="B16" i="18"/>
  <c r="O15" i="18"/>
  <c r="N15" i="18"/>
  <c r="M15" i="18"/>
  <c r="L15" i="18"/>
  <c r="K15" i="18"/>
  <c r="J15" i="18"/>
  <c r="I15" i="18"/>
  <c r="H15" i="18"/>
  <c r="G15" i="18"/>
  <c r="F15" i="18"/>
  <c r="E15" i="18"/>
  <c r="C15" i="18"/>
  <c r="B15" i="18"/>
  <c r="O14" i="18"/>
  <c r="N14" i="18"/>
  <c r="M14" i="18"/>
  <c r="L14" i="18"/>
  <c r="K14" i="18"/>
  <c r="J14" i="18"/>
  <c r="I14" i="18"/>
  <c r="H14" i="18"/>
  <c r="G14" i="18"/>
  <c r="F14" i="18"/>
  <c r="E14" i="18"/>
  <c r="C14" i="18"/>
  <c r="B14" i="18"/>
  <c r="O13" i="18"/>
  <c r="N13" i="18"/>
  <c r="M13" i="18"/>
  <c r="L13" i="18"/>
  <c r="K13" i="18"/>
  <c r="J13" i="18"/>
  <c r="I13" i="18"/>
  <c r="H13" i="18"/>
  <c r="G13" i="18"/>
  <c r="F13" i="18"/>
  <c r="E13" i="18"/>
  <c r="C13" i="18"/>
  <c r="B13" i="18"/>
  <c r="O12" i="18"/>
  <c r="N12" i="18"/>
  <c r="M12" i="18"/>
  <c r="L12" i="18"/>
  <c r="K12" i="18"/>
  <c r="J12" i="18"/>
  <c r="I12" i="18"/>
  <c r="H12" i="18"/>
  <c r="G12" i="18"/>
  <c r="F12" i="18"/>
  <c r="E12" i="18"/>
  <c r="C12" i="18"/>
  <c r="B12" i="18"/>
  <c r="O11" i="18"/>
  <c r="N11" i="18"/>
  <c r="M11" i="18"/>
  <c r="L11" i="18"/>
  <c r="K11" i="18"/>
  <c r="J11" i="18"/>
  <c r="I11" i="18"/>
  <c r="H11" i="18"/>
  <c r="G11" i="18"/>
  <c r="F11" i="18"/>
  <c r="E11" i="18"/>
  <c r="C11" i="18"/>
  <c r="B11" i="18"/>
  <c r="O10" i="18"/>
  <c r="N10" i="18"/>
  <c r="M10" i="18"/>
  <c r="L10" i="18"/>
  <c r="K10" i="18"/>
  <c r="J10" i="18"/>
  <c r="I10" i="18"/>
  <c r="H10" i="18"/>
  <c r="G10" i="18"/>
  <c r="F10" i="18"/>
  <c r="E10" i="18"/>
  <c r="C10" i="18"/>
  <c r="B10" i="18"/>
  <c r="O9" i="18"/>
  <c r="N9" i="18"/>
  <c r="M9" i="18"/>
  <c r="L9" i="18"/>
  <c r="K9" i="18"/>
  <c r="J9" i="18"/>
  <c r="I9" i="18"/>
  <c r="H9" i="18"/>
  <c r="G9" i="18"/>
  <c r="F9" i="18"/>
  <c r="E9" i="18"/>
  <c r="C9" i="18"/>
  <c r="B9" i="18"/>
  <c r="O8" i="18"/>
  <c r="N8" i="18"/>
  <c r="M8" i="18"/>
  <c r="L8" i="18"/>
  <c r="K8" i="18"/>
  <c r="J8" i="18"/>
  <c r="I8" i="18"/>
  <c r="H8" i="18"/>
  <c r="G8" i="18"/>
  <c r="F8" i="18"/>
  <c r="E8" i="18"/>
  <c r="C8" i="18"/>
  <c r="B8" i="18"/>
  <c r="O7" i="18"/>
  <c r="N7" i="18"/>
  <c r="M7" i="18"/>
  <c r="L7" i="18"/>
  <c r="K7" i="18"/>
  <c r="J7" i="18"/>
  <c r="I7" i="18"/>
  <c r="H7" i="18"/>
  <c r="G7" i="18"/>
  <c r="F7" i="18"/>
  <c r="E7" i="18"/>
  <c r="C7" i="18"/>
  <c r="B7" i="18"/>
  <c r="O6" i="18"/>
  <c r="N6" i="18"/>
  <c r="N20" i="18" s="1"/>
  <c r="M6" i="18"/>
  <c r="M20" i="18" s="1"/>
  <c r="L6" i="18"/>
  <c r="K6" i="18"/>
  <c r="J6" i="18"/>
  <c r="I6" i="18"/>
  <c r="H6" i="18"/>
  <c r="G6" i="18"/>
  <c r="F6" i="18"/>
  <c r="E6" i="18"/>
  <c r="E20" i="18" s="1"/>
  <c r="C6" i="18"/>
  <c r="B6" i="18"/>
  <c r="O5" i="18"/>
  <c r="N5" i="18"/>
  <c r="M5" i="18"/>
  <c r="L5" i="18"/>
  <c r="K5" i="18"/>
  <c r="J5" i="18"/>
  <c r="I5" i="18"/>
  <c r="H5" i="18"/>
  <c r="G5" i="18"/>
  <c r="F5" i="18"/>
  <c r="E5" i="18"/>
  <c r="C5" i="18"/>
  <c r="B5" i="18"/>
  <c r="O4" i="18"/>
  <c r="N4" i="18"/>
  <c r="M4" i="18"/>
  <c r="L4" i="18"/>
  <c r="K4" i="18"/>
  <c r="J4" i="18"/>
  <c r="I4" i="18"/>
  <c r="H4" i="18"/>
  <c r="G4" i="18"/>
  <c r="F4" i="18"/>
  <c r="E4" i="18"/>
  <c r="C4" i="18"/>
  <c r="B4" i="18"/>
  <c r="O3" i="18"/>
  <c r="O20" i="18" s="1"/>
  <c r="N3" i="18"/>
  <c r="M3" i="18"/>
  <c r="L3" i="18"/>
  <c r="K3" i="18"/>
  <c r="J3" i="18"/>
  <c r="J20" i="18" s="1"/>
  <c r="I3" i="18"/>
  <c r="H3" i="18"/>
  <c r="H20" i="18" s="1"/>
  <c r="G3" i="18"/>
  <c r="G20" i="18" s="1"/>
  <c r="F3" i="18"/>
  <c r="E3" i="18"/>
  <c r="C3" i="18"/>
  <c r="B3" i="18"/>
  <c r="O2" i="18"/>
  <c r="N2" i="18"/>
  <c r="M2" i="18"/>
  <c r="L2" i="18"/>
  <c r="K2" i="18"/>
  <c r="J2" i="18"/>
  <c r="I2" i="18"/>
  <c r="H2" i="18"/>
  <c r="G2" i="18"/>
  <c r="F2" i="18"/>
  <c r="E2" i="18"/>
  <c r="C2" i="18"/>
  <c r="B2" i="18"/>
  <c r="U20" i="18"/>
  <c r="T20" i="18"/>
  <c r="L20" i="18"/>
  <c r="S20" i="18"/>
  <c r="R20" i="18"/>
  <c r="U20" i="17"/>
  <c r="T20" i="17"/>
  <c r="O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Z19" i="17"/>
  <c r="AA18" i="17"/>
  <c r="Z18" i="17"/>
  <c r="S18" i="17"/>
  <c r="R18" i="17"/>
  <c r="Q18" i="17"/>
  <c r="N18" i="17"/>
  <c r="N20" i="17" s="1"/>
  <c r="AA17" i="17"/>
  <c r="Z17" i="17"/>
  <c r="S17" i="17"/>
  <c r="R17" i="17"/>
  <c r="Q17" i="17"/>
  <c r="AA16" i="17"/>
  <c r="Z16" i="17"/>
  <c r="S16" i="17"/>
  <c r="R16" i="17"/>
  <c r="Q16" i="17"/>
  <c r="N16" i="17"/>
  <c r="AA15" i="17"/>
  <c r="Z15" i="17"/>
  <c r="S15" i="17"/>
  <c r="R15" i="17"/>
  <c r="Q15" i="17"/>
  <c r="AA14" i="17"/>
  <c r="Z14" i="17"/>
  <c r="S14" i="17"/>
  <c r="R14" i="17"/>
  <c r="Q14" i="17"/>
  <c r="AA13" i="17"/>
  <c r="Z13" i="17"/>
  <c r="S13" i="17"/>
  <c r="R13" i="17"/>
  <c r="Q13" i="17"/>
  <c r="AA12" i="17"/>
  <c r="Z12" i="17"/>
  <c r="S12" i="17"/>
  <c r="R12" i="17"/>
  <c r="Q12" i="17"/>
  <c r="N12" i="17"/>
  <c r="AA11" i="17"/>
  <c r="Z11" i="17"/>
  <c r="S11" i="17"/>
  <c r="R11" i="17"/>
  <c r="Q11" i="17"/>
  <c r="AA10" i="17"/>
  <c r="Z10" i="17"/>
  <c r="S10" i="17"/>
  <c r="R10" i="17"/>
  <c r="Q10" i="17"/>
  <c r="AA9" i="17"/>
  <c r="Z9" i="17"/>
  <c r="S9" i="17"/>
  <c r="R9" i="17"/>
  <c r="Q9" i="17"/>
  <c r="N9" i="17"/>
  <c r="AA8" i="17"/>
  <c r="Z8" i="17"/>
  <c r="S8" i="17"/>
  <c r="R8" i="17"/>
  <c r="Q8" i="17"/>
  <c r="AA7" i="17"/>
  <c r="Z7" i="17"/>
  <c r="S7" i="17"/>
  <c r="R7" i="17"/>
  <c r="Q7" i="17"/>
  <c r="N7" i="17"/>
  <c r="AA6" i="17"/>
  <c r="Z6" i="17"/>
  <c r="S6" i="17"/>
  <c r="R6" i="17"/>
  <c r="Q6" i="17"/>
  <c r="N6" i="17"/>
  <c r="AA5" i="17"/>
  <c r="Z5" i="17"/>
  <c r="S5" i="17"/>
  <c r="R5" i="17"/>
  <c r="Q5" i="17"/>
  <c r="AA4" i="17"/>
  <c r="Z4" i="17"/>
  <c r="S4" i="17"/>
  <c r="R4" i="17"/>
  <c r="Q4" i="17"/>
  <c r="AA3" i="17"/>
  <c r="Z3" i="17"/>
  <c r="S3" i="17"/>
  <c r="R3" i="17"/>
  <c r="Q3" i="17"/>
  <c r="AA2" i="17"/>
  <c r="Z2" i="17"/>
  <c r="S2" i="17"/>
  <c r="R2" i="17"/>
  <c r="Q2" i="17"/>
  <c r="AA18" i="15"/>
  <c r="AA17" i="15"/>
  <c r="AA16" i="15"/>
  <c r="AA15" i="15"/>
  <c r="AA14" i="15"/>
  <c r="AA13" i="15"/>
  <c r="AA12" i="15"/>
  <c r="AA11" i="15"/>
  <c r="AA10" i="15"/>
  <c r="AA9" i="15"/>
  <c r="AA8" i="15"/>
  <c r="AA7" i="15"/>
  <c r="AA6" i="15"/>
  <c r="AA5" i="15"/>
  <c r="AA4" i="15"/>
  <c r="AA3" i="15"/>
  <c r="AA2" i="15"/>
  <c r="Z2" i="15"/>
  <c r="Z19" i="15"/>
  <c r="Z18" i="15"/>
  <c r="Z17" i="15"/>
  <c r="Z16" i="15"/>
  <c r="Z15" i="15"/>
  <c r="Z14" i="15"/>
  <c r="Z13" i="15"/>
  <c r="Z12" i="15"/>
  <c r="Z11" i="15"/>
  <c r="Z10" i="15"/>
  <c r="Z9" i="15"/>
  <c r="Z8" i="15"/>
  <c r="Z7" i="15"/>
  <c r="Z6" i="15"/>
  <c r="Z5" i="15"/>
  <c r="Z4" i="15"/>
  <c r="Z3" i="15"/>
  <c r="Q11" i="15"/>
  <c r="U20" i="16"/>
  <c r="T20" i="16"/>
  <c r="O20" i="16"/>
  <c r="M20" i="16"/>
  <c r="L20" i="16"/>
  <c r="K20" i="16"/>
  <c r="J20" i="16"/>
  <c r="I20" i="16"/>
  <c r="H20" i="16"/>
  <c r="G20" i="16"/>
  <c r="F20" i="16"/>
  <c r="E20" i="16"/>
  <c r="D20" i="16"/>
  <c r="C20" i="16"/>
  <c r="B20" i="16"/>
  <c r="S18" i="16"/>
  <c r="R18" i="16"/>
  <c r="Q18" i="16"/>
  <c r="N18" i="16"/>
  <c r="N20" i="16" s="1"/>
  <c r="S17" i="16"/>
  <c r="R17" i="16"/>
  <c r="Q17" i="16"/>
  <c r="S16" i="16"/>
  <c r="R16" i="16"/>
  <c r="Q16" i="16"/>
  <c r="N16" i="16"/>
  <c r="S15" i="16"/>
  <c r="R15" i="16"/>
  <c r="Q15" i="16"/>
  <c r="S14" i="16"/>
  <c r="R14" i="16"/>
  <c r="Q14" i="16"/>
  <c r="S13" i="16"/>
  <c r="R13" i="16"/>
  <c r="Q13" i="16"/>
  <c r="S12" i="16"/>
  <c r="R12" i="16"/>
  <c r="Q12" i="16"/>
  <c r="N12" i="16"/>
  <c r="S11" i="16"/>
  <c r="R11" i="16"/>
  <c r="Q11" i="16"/>
  <c r="S10" i="16"/>
  <c r="R10" i="16"/>
  <c r="Q10" i="16"/>
  <c r="S9" i="16"/>
  <c r="R9" i="16"/>
  <c r="Q9" i="16"/>
  <c r="N9" i="16"/>
  <c r="S8" i="16"/>
  <c r="R8" i="16"/>
  <c r="Q8" i="16"/>
  <c r="S7" i="16"/>
  <c r="R7" i="16"/>
  <c r="Q7" i="16"/>
  <c r="N7" i="16"/>
  <c r="S6" i="16"/>
  <c r="R6" i="16"/>
  <c r="Q6" i="16"/>
  <c r="N6" i="16"/>
  <c r="S5" i="16"/>
  <c r="R5" i="16"/>
  <c r="Q5" i="16"/>
  <c r="S4" i="16"/>
  <c r="R4" i="16"/>
  <c r="Q4" i="16"/>
  <c r="N4" i="16"/>
  <c r="S3" i="16"/>
  <c r="R3" i="16"/>
  <c r="Q3" i="16"/>
  <c r="S2" i="16"/>
  <c r="S20" i="16" s="1"/>
  <c r="R2" i="16"/>
  <c r="R20" i="16" s="1"/>
  <c r="Q2" i="16"/>
  <c r="Q20" i="16" s="1"/>
  <c r="U20" i="15"/>
  <c r="T20" i="15"/>
  <c r="O20" i="15"/>
  <c r="M20" i="15"/>
  <c r="L20" i="15"/>
  <c r="K20" i="15"/>
  <c r="J20" i="15"/>
  <c r="I20" i="15"/>
  <c r="H20" i="15"/>
  <c r="G20" i="15"/>
  <c r="F20" i="15"/>
  <c r="D20" i="15"/>
  <c r="C20" i="15"/>
  <c r="B20" i="15"/>
  <c r="S18" i="15"/>
  <c r="R18" i="15"/>
  <c r="Q18" i="15"/>
  <c r="N18" i="15"/>
  <c r="N20" i="15" s="1"/>
  <c r="S17" i="15"/>
  <c r="R17" i="15"/>
  <c r="Q17" i="15"/>
  <c r="S16" i="15"/>
  <c r="R16" i="15"/>
  <c r="Q16" i="15"/>
  <c r="N16" i="15"/>
  <c r="S15" i="15"/>
  <c r="R15" i="15"/>
  <c r="Q15" i="15"/>
  <c r="S14" i="15"/>
  <c r="R14" i="15"/>
  <c r="Q14" i="15"/>
  <c r="S13" i="15"/>
  <c r="R13" i="15"/>
  <c r="Q13" i="15"/>
  <c r="S12" i="15"/>
  <c r="R12" i="15"/>
  <c r="Q12" i="15"/>
  <c r="N12" i="15"/>
  <c r="S11" i="15"/>
  <c r="R11" i="15"/>
  <c r="S10" i="15"/>
  <c r="R10" i="15"/>
  <c r="Q10" i="15"/>
  <c r="S9" i="15"/>
  <c r="R9" i="15"/>
  <c r="Q9" i="15"/>
  <c r="N9" i="15"/>
  <c r="S8" i="15"/>
  <c r="R8" i="15"/>
  <c r="Q8" i="15"/>
  <c r="S7" i="15"/>
  <c r="R7" i="15"/>
  <c r="Q7" i="15"/>
  <c r="N7" i="15"/>
  <c r="S6" i="15"/>
  <c r="R6" i="15"/>
  <c r="Q6" i="15"/>
  <c r="N6" i="15"/>
  <c r="S5" i="15"/>
  <c r="R5" i="15"/>
  <c r="Q5" i="15"/>
  <c r="S4" i="15"/>
  <c r="R4" i="15"/>
  <c r="Q4" i="15"/>
  <c r="S3" i="15"/>
  <c r="R3" i="15"/>
  <c r="Q3" i="15"/>
  <c r="S2" i="15"/>
  <c r="R2" i="15"/>
  <c r="Q2" i="15"/>
  <c r="U20" i="14"/>
  <c r="T20" i="14"/>
  <c r="O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S18" i="14"/>
  <c r="R18" i="14"/>
  <c r="Q18" i="14"/>
  <c r="N18" i="14"/>
  <c r="N20" i="14" s="1"/>
  <c r="S17" i="14"/>
  <c r="R17" i="14"/>
  <c r="Q17" i="14"/>
  <c r="S16" i="14"/>
  <c r="R16" i="14"/>
  <c r="Q16" i="14"/>
  <c r="N16" i="14"/>
  <c r="S15" i="14"/>
  <c r="R15" i="14"/>
  <c r="Q15" i="14"/>
  <c r="S14" i="14"/>
  <c r="R14" i="14"/>
  <c r="Q14" i="14"/>
  <c r="S13" i="14"/>
  <c r="R13" i="14"/>
  <c r="Q13" i="14"/>
  <c r="S12" i="14"/>
  <c r="R12" i="14"/>
  <c r="Q12" i="14"/>
  <c r="N12" i="14"/>
  <c r="S11" i="14"/>
  <c r="R11" i="14"/>
  <c r="Q11" i="14"/>
  <c r="S10" i="14"/>
  <c r="R10" i="14"/>
  <c r="Q10" i="14"/>
  <c r="S9" i="14"/>
  <c r="R9" i="14"/>
  <c r="Q9" i="14"/>
  <c r="N9" i="14"/>
  <c r="S8" i="14"/>
  <c r="R8" i="14"/>
  <c r="Q8" i="14"/>
  <c r="S7" i="14"/>
  <c r="R7" i="14"/>
  <c r="Q7" i="14"/>
  <c r="N7" i="14"/>
  <c r="S6" i="14"/>
  <c r="R6" i="14"/>
  <c r="Q6" i="14"/>
  <c r="N6" i="14"/>
  <c r="S5" i="14"/>
  <c r="R5" i="14"/>
  <c r="Q5" i="14"/>
  <c r="S4" i="14"/>
  <c r="R4" i="14"/>
  <c r="Q4" i="14"/>
  <c r="N4" i="14"/>
  <c r="S3" i="14"/>
  <c r="R3" i="14"/>
  <c r="Q3" i="14"/>
  <c r="S2" i="14"/>
  <c r="R2" i="14"/>
  <c r="Q2" i="14"/>
  <c r="U20" i="13"/>
  <c r="T20" i="13"/>
  <c r="O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S18" i="13"/>
  <c r="R18" i="13"/>
  <c r="Q18" i="13"/>
  <c r="N18" i="13"/>
  <c r="S17" i="13"/>
  <c r="R17" i="13"/>
  <c r="Q17" i="13"/>
  <c r="S16" i="13"/>
  <c r="R16" i="13"/>
  <c r="Q16" i="13"/>
  <c r="N16" i="13"/>
  <c r="S15" i="13"/>
  <c r="R15" i="13"/>
  <c r="Q15" i="13"/>
  <c r="S14" i="13"/>
  <c r="R14" i="13"/>
  <c r="Q14" i="13"/>
  <c r="S13" i="13"/>
  <c r="R13" i="13"/>
  <c r="Q13" i="13"/>
  <c r="S12" i="13"/>
  <c r="R12" i="13"/>
  <c r="Q12" i="13"/>
  <c r="N12" i="13"/>
  <c r="S11" i="13"/>
  <c r="R11" i="13"/>
  <c r="Q11" i="13"/>
  <c r="S10" i="13"/>
  <c r="R10" i="13"/>
  <c r="Q10" i="13"/>
  <c r="S9" i="13"/>
  <c r="R9" i="13"/>
  <c r="Q9" i="13"/>
  <c r="N9" i="13"/>
  <c r="S8" i="13"/>
  <c r="R8" i="13"/>
  <c r="Q8" i="13"/>
  <c r="S7" i="13"/>
  <c r="R7" i="13"/>
  <c r="Q7" i="13"/>
  <c r="N7" i="13"/>
  <c r="S6" i="13"/>
  <c r="R6" i="13"/>
  <c r="Q6" i="13"/>
  <c r="N6" i="13"/>
  <c r="S5" i="13"/>
  <c r="R5" i="13"/>
  <c r="Q5" i="13"/>
  <c r="S4" i="13"/>
  <c r="R4" i="13"/>
  <c r="Q4" i="13"/>
  <c r="N4" i="13"/>
  <c r="S3" i="13"/>
  <c r="R3" i="13"/>
  <c r="Q3" i="13"/>
  <c r="S2" i="13"/>
  <c r="R2" i="13"/>
  <c r="Q2" i="13"/>
  <c r="T20" i="12"/>
  <c r="S20" i="12"/>
  <c r="O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R18" i="12"/>
  <c r="Q18" i="12"/>
  <c r="P18" i="12"/>
  <c r="N18" i="12"/>
  <c r="N20" i="12" s="1"/>
  <c r="R17" i="12"/>
  <c r="Q17" i="12"/>
  <c r="P17" i="12"/>
  <c r="R16" i="12"/>
  <c r="Q16" i="12"/>
  <c r="P16" i="12"/>
  <c r="N16" i="12"/>
  <c r="R15" i="12"/>
  <c r="Q15" i="12"/>
  <c r="P15" i="12"/>
  <c r="R14" i="12"/>
  <c r="Q14" i="12"/>
  <c r="P14" i="12"/>
  <c r="R13" i="12"/>
  <c r="Q13" i="12"/>
  <c r="P13" i="12"/>
  <c r="R12" i="12"/>
  <c r="Q12" i="12"/>
  <c r="P12" i="12"/>
  <c r="N12" i="12"/>
  <c r="R11" i="12"/>
  <c r="Q11" i="12"/>
  <c r="P11" i="12"/>
  <c r="N11" i="12"/>
  <c r="R10" i="12"/>
  <c r="Q10" i="12"/>
  <c r="P10" i="12"/>
  <c r="R9" i="12"/>
  <c r="Q9" i="12"/>
  <c r="P9" i="12"/>
  <c r="N9" i="12"/>
  <c r="R8" i="12"/>
  <c r="Q8" i="12"/>
  <c r="P8" i="12"/>
  <c r="R7" i="12"/>
  <c r="Q7" i="12"/>
  <c r="P7" i="12"/>
  <c r="N7" i="12"/>
  <c r="R6" i="12"/>
  <c r="Q6" i="12"/>
  <c r="P6" i="12"/>
  <c r="N6" i="12"/>
  <c r="R5" i="12"/>
  <c r="Q5" i="12"/>
  <c r="P5" i="12"/>
  <c r="R4" i="12"/>
  <c r="Q4" i="12"/>
  <c r="P4" i="12"/>
  <c r="N4" i="12"/>
  <c r="R3" i="12"/>
  <c r="Q3" i="12"/>
  <c r="P3" i="12"/>
  <c r="R2" i="12"/>
  <c r="Q2" i="12"/>
  <c r="P2" i="12"/>
  <c r="F20" i="18" l="1"/>
  <c r="I20" i="18"/>
  <c r="K20" i="18"/>
  <c r="B20" i="18"/>
  <c r="C20" i="18"/>
  <c r="S20" i="17"/>
  <c r="Q20" i="17"/>
  <c r="R20" i="17"/>
  <c r="E20" i="15"/>
  <c r="S20" i="15"/>
  <c r="R20" i="15"/>
  <c r="Q20" i="15"/>
  <c r="Q20" i="14"/>
  <c r="R20" i="14"/>
  <c r="S20" i="14"/>
  <c r="N20" i="13"/>
  <c r="Q20" i="13"/>
  <c r="S20" i="13"/>
  <c r="R20" i="13"/>
  <c r="R20" i="12"/>
  <c r="Q20" i="12"/>
  <c r="P20" i="12"/>
  <c r="N18" i="11"/>
  <c r="N20" i="11" s="1"/>
  <c r="N16" i="11"/>
  <c r="N12" i="11"/>
  <c r="N11" i="11"/>
  <c r="N9" i="11"/>
  <c r="N7" i="11"/>
  <c r="N6" i="11"/>
  <c r="N4" i="11"/>
  <c r="T20" i="11"/>
  <c r="S20" i="11"/>
  <c r="O20" i="11"/>
  <c r="M20" i="11"/>
  <c r="L20" i="11"/>
  <c r="K20" i="11"/>
  <c r="J20" i="11"/>
  <c r="I20" i="11"/>
  <c r="H20" i="11"/>
  <c r="G20" i="11"/>
  <c r="F20" i="11"/>
  <c r="E20" i="11"/>
  <c r="D20" i="11"/>
  <c r="C20" i="11"/>
  <c r="B20" i="11"/>
  <c r="R18" i="11"/>
  <c r="Q18" i="11"/>
  <c r="P18" i="11"/>
  <c r="R17" i="11"/>
  <c r="Q17" i="11"/>
  <c r="P17" i="11"/>
  <c r="R16" i="11"/>
  <c r="Q16" i="11"/>
  <c r="P16" i="11"/>
  <c r="R15" i="11"/>
  <c r="Q15" i="11"/>
  <c r="P15" i="11"/>
  <c r="R14" i="11"/>
  <c r="Q14" i="11"/>
  <c r="P14" i="11"/>
  <c r="R13" i="11"/>
  <c r="Q13" i="11"/>
  <c r="P13" i="11"/>
  <c r="R12" i="11"/>
  <c r="Q12" i="11"/>
  <c r="P12" i="11"/>
  <c r="R11" i="11"/>
  <c r="Q11" i="11"/>
  <c r="P11" i="11"/>
  <c r="R10" i="11"/>
  <c r="Q10" i="11"/>
  <c r="P10" i="11"/>
  <c r="R9" i="11"/>
  <c r="Q9" i="11"/>
  <c r="P9" i="11"/>
  <c r="R8" i="11"/>
  <c r="Q8" i="11"/>
  <c r="P8" i="11"/>
  <c r="R7" i="11"/>
  <c r="Q7" i="11"/>
  <c r="P7" i="11"/>
  <c r="R6" i="11"/>
  <c r="Q6" i="11"/>
  <c r="P6" i="11"/>
  <c r="R5" i="11"/>
  <c r="Q5" i="11"/>
  <c r="P5" i="11"/>
  <c r="R4" i="11"/>
  <c r="Q4" i="11"/>
  <c r="P4" i="11"/>
  <c r="R3" i="11"/>
  <c r="Q3" i="11"/>
  <c r="P3" i="11"/>
  <c r="R2" i="11"/>
  <c r="Q2" i="11"/>
  <c r="P2" i="11"/>
  <c r="D20" i="5"/>
  <c r="T20" i="10"/>
  <c r="S20" i="10"/>
  <c r="O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R18" i="10"/>
  <c r="Q18" i="10"/>
  <c r="P18" i="10"/>
  <c r="N18" i="10"/>
  <c r="R17" i="10"/>
  <c r="Q17" i="10"/>
  <c r="P17" i="10"/>
  <c r="R16" i="10"/>
  <c r="Q16" i="10"/>
  <c r="P16" i="10"/>
  <c r="N16" i="10"/>
  <c r="R15" i="10"/>
  <c r="Q15" i="10"/>
  <c r="P15" i="10"/>
  <c r="R14" i="10"/>
  <c r="Q14" i="10"/>
  <c r="P14" i="10"/>
  <c r="R13" i="10"/>
  <c r="Q13" i="10"/>
  <c r="P13" i="10"/>
  <c r="R12" i="10"/>
  <c r="Q12" i="10"/>
  <c r="P12" i="10"/>
  <c r="N12" i="10"/>
  <c r="R11" i="10"/>
  <c r="Q11" i="10"/>
  <c r="P11" i="10"/>
  <c r="N11" i="10"/>
  <c r="R10" i="10"/>
  <c r="Q10" i="10"/>
  <c r="P10" i="10"/>
  <c r="R9" i="10"/>
  <c r="Q9" i="10"/>
  <c r="P9" i="10"/>
  <c r="N9" i="10"/>
  <c r="R8" i="10"/>
  <c r="Q8" i="10"/>
  <c r="P8" i="10"/>
  <c r="R7" i="10"/>
  <c r="Q7" i="10"/>
  <c r="P7" i="10"/>
  <c r="N7" i="10"/>
  <c r="R6" i="10"/>
  <c r="Q6" i="10"/>
  <c r="P6" i="10"/>
  <c r="N6" i="10"/>
  <c r="R5" i="10"/>
  <c r="Q5" i="10"/>
  <c r="P5" i="10"/>
  <c r="R4" i="10"/>
  <c r="Q4" i="10"/>
  <c r="P4" i="10"/>
  <c r="N4" i="10"/>
  <c r="R3" i="10"/>
  <c r="Q3" i="10"/>
  <c r="P3" i="10"/>
  <c r="N20" i="10"/>
  <c r="R2" i="10"/>
  <c r="Q2" i="10"/>
  <c r="P2" i="10"/>
  <c r="R20" i="11" l="1"/>
  <c r="Q20" i="11"/>
  <c r="P20" i="11"/>
  <c r="P20" i="10"/>
  <c r="Q20" i="10"/>
  <c r="R20" i="10"/>
  <c r="T20" i="8" l="1"/>
  <c r="S20" i="8"/>
  <c r="O20" i="8"/>
  <c r="M20" i="8"/>
  <c r="L20" i="8"/>
  <c r="K20" i="8"/>
  <c r="J20" i="8"/>
  <c r="I20" i="8"/>
  <c r="H20" i="8"/>
  <c r="G20" i="8"/>
  <c r="F20" i="8"/>
  <c r="E20" i="8"/>
  <c r="D20" i="8"/>
  <c r="C20" i="8"/>
  <c r="B20" i="8"/>
  <c r="R18" i="8"/>
  <c r="Q18" i="8"/>
  <c r="P18" i="8"/>
  <c r="N18" i="8"/>
  <c r="R17" i="8"/>
  <c r="Q17" i="8"/>
  <c r="P17" i="8"/>
  <c r="R16" i="8"/>
  <c r="Q16" i="8"/>
  <c r="P16" i="8"/>
  <c r="N16" i="8"/>
  <c r="R15" i="8"/>
  <c r="Q15" i="8"/>
  <c r="P15" i="8"/>
  <c r="R14" i="8"/>
  <c r="Q14" i="8"/>
  <c r="P14" i="8"/>
  <c r="R13" i="8"/>
  <c r="Q13" i="8"/>
  <c r="P13" i="8"/>
  <c r="R12" i="8"/>
  <c r="Q12" i="8"/>
  <c r="P12" i="8"/>
  <c r="N12" i="8"/>
  <c r="R11" i="8"/>
  <c r="Q11" i="8"/>
  <c r="P11" i="8"/>
  <c r="N11" i="8"/>
  <c r="R10" i="8"/>
  <c r="Q10" i="8"/>
  <c r="P10" i="8"/>
  <c r="R9" i="8"/>
  <c r="Q9" i="8"/>
  <c r="P9" i="8"/>
  <c r="N9" i="8"/>
  <c r="R8" i="8"/>
  <c r="Q8" i="8"/>
  <c r="P8" i="8"/>
  <c r="R7" i="8"/>
  <c r="Q7" i="8"/>
  <c r="P7" i="8"/>
  <c r="N7" i="8"/>
  <c r="R6" i="8"/>
  <c r="Q6" i="8"/>
  <c r="P6" i="8"/>
  <c r="N6" i="8"/>
  <c r="R5" i="8"/>
  <c r="Q5" i="8"/>
  <c r="P5" i="8"/>
  <c r="R4" i="8"/>
  <c r="Q4" i="8"/>
  <c r="P4" i="8"/>
  <c r="N4" i="8"/>
  <c r="R3" i="8"/>
  <c r="Q3" i="8"/>
  <c r="P3" i="8"/>
  <c r="N3" i="8"/>
  <c r="N20" i="8" s="1"/>
  <c r="R2" i="8"/>
  <c r="R20" i="8" s="1"/>
  <c r="Q2" i="8"/>
  <c r="Q20" i="8" s="1"/>
  <c r="P2" i="8"/>
  <c r="P20" i="8" s="1"/>
  <c r="T20" i="5" l="1"/>
  <c r="S20" i="5"/>
  <c r="O20" i="5"/>
  <c r="M20" i="5"/>
  <c r="L20" i="5"/>
  <c r="K20" i="5"/>
  <c r="J20" i="5"/>
  <c r="I20" i="5"/>
  <c r="H20" i="5"/>
  <c r="G20" i="5"/>
  <c r="F20" i="5"/>
  <c r="E20" i="5"/>
  <c r="C20" i="5"/>
  <c r="B20" i="5"/>
  <c r="R18" i="5"/>
  <c r="Q18" i="5"/>
  <c r="P18" i="5"/>
  <c r="N18" i="5"/>
  <c r="R17" i="5"/>
  <c r="Q17" i="5"/>
  <c r="P17" i="5"/>
  <c r="R16" i="5"/>
  <c r="Q16" i="5"/>
  <c r="P16" i="5"/>
  <c r="N16" i="5"/>
  <c r="R15" i="5"/>
  <c r="Q15" i="5"/>
  <c r="P15" i="5"/>
  <c r="R14" i="5"/>
  <c r="Q14" i="5"/>
  <c r="P14" i="5"/>
  <c r="R13" i="5"/>
  <c r="Q13" i="5"/>
  <c r="P13" i="5"/>
  <c r="R12" i="5"/>
  <c r="Q12" i="5"/>
  <c r="P12" i="5"/>
  <c r="N12" i="5"/>
  <c r="R11" i="5"/>
  <c r="Q11" i="5"/>
  <c r="P11" i="5"/>
  <c r="N11" i="5"/>
  <c r="R10" i="5"/>
  <c r="Q10" i="5"/>
  <c r="P10" i="5"/>
  <c r="R9" i="5"/>
  <c r="Q9" i="5"/>
  <c r="P9" i="5"/>
  <c r="N9" i="5"/>
  <c r="R8" i="5"/>
  <c r="Q8" i="5"/>
  <c r="P8" i="5"/>
  <c r="R7" i="5"/>
  <c r="Q7" i="5"/>
  <c r="P7" i="5"/>
  <c r="N7" i="5"/>
  <c r="R6" i="5"/>
  <c r="Q6" i="5"/>
  <c r="P6" i="5"/>
  <c r="N6" i="5"/>
  <c r="R5" i="5"/>
  <c r="Q5" i="5"/>
  <c r="P5" i="5"/>
  <c r="R4" i="5"/>
  <c r="Q4" i="5"/>
  <c r="P4" i="5"/>
  <c r="N4" i="5"/>
  <c r="R3" i="5"/>
  <c r="Q3" i="5"/>
  <c r="P3" i="5"/>
  <c r="N3" i="5"/>
  <c r="N20" i="5" s="1"/>
  <c r="R2" i="5"/>
  <c r="Q2" i="5"/>
  <c r="P2" i="5"/>
  <c r="R20" i="5" l="1"/>
  <c r="P20" i="5"/>
  <c r="Q20" i="5"/>
  <c r="C18" i="3" l="1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C17" i="3"/>
  <c r="T20" i="4"/>
  <c r="S20" i="4"/>
  <c r="O20" i="4"/>
  <c r="M20" i="4"/>
  <c r="L20" i="4"/>
  <c r="K20" i="4"/>
  <c r="J20" i="4"/>
  <c r="I20" i="4"/>
  <c r="H20" i="4"/>
  <c r="G20" i="4"/>
  <c r="F20" i="4"/>
  <c r="E20" i="4"/>
  <c r="D20" i="4"/>
  <c r="C20" i="4"/>
  <c r="B20" i="4"/>
  <c r="R18" i="4"/>
  <c r="Q18" i="4"/>
  <c r="P18" i="4"/>
  <c r="N18" i="4"/>
  <c r="R17" i="4"/>
  <c r="Q17" i="4"/>
  <c r="P17" i="4"/>
  <c r="R16" i="4"/>
  <c r="Q16" i="4"/>
  <c r="P16" i="4"/>
  <c r="N16" i="4"/>
  <c r="R15" i="4"/>
  <c r="Q15" i="4"/>
  <c r="P15" i="4"/>
  <c r="R14" i="4"/>
  <c r="Q14" i="4"/>
  <c r="P14" i="4"/>
  <c r="R13" i="4"/>
  <c r="Q13" i="4"/>
  <c r="P13" i="4"/>
  <c r="R12" i="4"/>
  <c r="Q12" i="4"/>
  <c r="P12" i="4"/>
  <c r="N12" i="4"/>
  <c r="R11" i="4"/>
  <c r="Q11" i="4"/>
  <c r="P11" i="4"/>
  <c r="N11" i="4"/>
  <c r="R10" i="4"/>
  <c r="Q10" i="4"/>
  <c r="P10" i="4"/>
  <c r="R9" i="4"/>
  <c r="Q9" i="4"/>
  <c r="P9" i="4"/>
  <c r="N9" i="4"/>
  <c r="R8" i="4"/>
  <c r="Q8" i="4"/>
  <c r="P8" i="4"/>
  <c r="R7" i="4"/>
  <c r="Q7" i="4"/>
  <c r="P7" i="4"/>
  <c r="N7" i="4"/>
  <c r="R6" i="4"/>
  <c r="Q6" i="4"/>
  <c r="P6" i="4"/>
  <c r="N6" i="4"/>
  <c r="R5" i="4"/>
  <c r="Q5" i="4"/>
  <c r="P5" i="4"/>
  <c r="R4" i="4"/>
  <c r="Q4" i="4"/>
  <c r="P4" i="4"/>
  <c r="N4" i="4"/>
  <c r="R3" i="4"/>
  <c r="Q3" i="4"/>
  <c r="P3" i="4"/>
  <c r="N3" i="4"/>
  <c r="R2" i="4"/>
  <c r="Q2" i="4"/>
  <c r="P2" i="4"/>
  <c r="T20" i="2"/>
  <c r="S20" i="2"/>
  <c r="O20" i="2"/>
  <c r="M20" i="2"/>
  <c r="L20" i="2"/>
  <c r="K20" i="2"/>
  <c r="J20" i="2"/>
  <c r="I20" i="2"/>
  <c r="H20" i="2"/>
  <c r="G20" i="2"/>
  <c r="F20" i="2"/>
  <c r="E20" i="2"/>
  <c r="D20" i="2"/>
  <c r="C20" i="2"/>
  <c r="B20" i="2"/>
  <c r="R18" i="2"/>
  <c r="Q18" i="2"/>
  <c r="P18" i="2"/>
  <c r="N18" i="2"/>
  <c r="R17" i="2"/>
  <c r="Q17" i="2"/>
  <c r="P17" i="2"/>
  <c r="R16" i="2"/>
  <c r="Q16" i="2"/>
  <c r="P16" i="2"/>
  <c r="N16" i="2"/>
  <c r="R15" i="2"/>
  <c r="Q15" i="2"/>
  <c r="P15" i="2"/>
  <c r="R14" i="2"/>
  <c r="Q14" i="2"/>
  <c r="P14" i="2"/>
  <c r="R13" i="2"/>
  <c r="Q13" i="2"/>
  <c r="P13" i="2"/>
  <c r="R12" i="2"/>
  <c r="Q12" i="2"/>
  <c r="P12" i="2"/>
  <c r="N12" i="2"/>
  <c r="R11" i="2"/>
  <c r="Q11" i="2"/>
  <c r="P11" i="2"/>
  <c r="N11" i="2"/>
  <c r="R10" i="2"/>
  <c r="Q10" i="2"/>
  <c r="P10" i="2"/>
  <c r="R9" i="2"/>
  <c r="Q9" i="2"/>
  <c r="P9" i="2"/>
  <c r="N9" i="2"/>
  <c r="R8" i="2"/>
  <c r="Q8" i="2"/>
  <c r="P8" i="2"/>
  <c r="R7" i="2"/>
  <c r="Q7" i="2"/>
  <c r="P7" i="2"/>
  <c r="N7" i="2"/>
  <c r="R6" i="2"/>
  <c r="Q6" i="2"/>
  <c r="P6" i="2"/>
  <c r="N6" i="2"/>
  <c r="R5" i="2"/>
  <c r="Q5" i="2"/>
  <c r="P5" i="2"/>
  <c r="R4" i="2"/>
  <c r="Q4" i="2"/>
  <c r="P4" i="2"/>
  <c r="N4" i="2"/>
  <c r="R3" i="2"/>
  <c r="Q3" i="2"/>
  <c r="P3" i="2"/>
  <c r="N3" i="2"/>
  <c r="N20" i="2" s="1"/>
  <c r="R2" i="2"/>
  <c r="Q2" i="2"/>
  <c r="P2" i="2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S20" i="1"/>
  <c r="R2" i="1"/>
  <c r="N20" i="4" l="1"/>
  <c r="P20" i="4"/>
  <c r="Q20" i="4"/>
  <c r="R20" i="4"/>
  <c r="P20" i="2"/>
  <c r="Q20" i="2"/>
  <c r="R20" i="2"/>
  <c r="T20" i="1"/>
  <c r="Q18" i="1" l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Q20" i="1" l="1"/>
  <c r="N9" i="1"/>
  <c r="N7" i="1"/>
  <c r="P7" i="1"/>
  <c r="P18" i="1"/>
  <c r="P17" i="1"/>
  <c r="P16" i="1"/>
  <c r="P15" i="1"/>
  <c r="P14" i="1"/>
  <c r="P13" i="1"/>
  <c r="P12" i="1"/>
  <c r="P11" i="1"/>
  <c r="P10" i="1"/>
  <c r="P9" i="1"/>
  <c r="P8" i="1"/>
  <c r="P6" i="1"/>
  <c r="P5" i="1"/>
  <c r="P4" i="1"/>
  <c r="P3" i="1"/>
  <c r="P2" i="1"/>
  <c r="N18" i="1"/>
  <c r="N16" i="1"/>
  <c r="N12" i="1"/>
  <c r="N11" i="1"/>
  <c r="N6" i="1"/>
  <c r="N4" i="1"/>
  <c r="N3" i="1"/>
  <c r="P20" i="1" l="1"/>
  <c r="R20" i="1"/>
</calcChain>
</file>

<file path=xl/sharedStrings.xml><?xml version="1.0" encoding="utf-8"?>
<sst xmlns="http://schemas.openxmlformats.org/spreadsheetml/2006/main" count="899" uniqueCount="84">
  <si>
    <t>Country</t>
  </si>
  <si>
    <r>
      <t xml:space="preserve">Power Plants </t>
    </r>
    <r>
      <rPr>
        <sz val="8"/>
        <color theme="1"/>
        <rFont val="Times New Roman"/>
        <family val="1"/>
      </rPr>
      <t>(pink cards)</t>
    </r>
  </si>
  <si>
    <r>
      <t>Industry Possible</t>
    </r>
    <r>
      <rPr>
        <sz val="8"/>
        <color theme="1"/>
        <rFont val="Times New Roman"/>
        <family val="1"/>
      </rPr>
      <t xml:space="preserve"> (yellow pins)</t>
    </r>
  </si>
  <si>
    <r>
      <t xml:space="preserve">Industry Powered </t>
    </r>
    <r>
      <rPr>
        <sz val="8"/>
        <color theme="1"/>
        <rFont val="Times New Roman"/>
        <family val="1"/>
      </rPr>
      <t>(yellow pins)</t>
    </r>
  </si>
  <si>
    <r>
      <t xml:space="preserve">Education </t>
    </r>
    <r>
      <rPr>
        <sz val="8"/>
        <color theme="1"/>
        <rFont val="Times New Roman"/>
        <family val="1"/>
      </rPr>
      <t>(Orange cards)</t>
    </r>
  </si>
  <si>
    <r>
      <t xml:space="preserve">Health </t>
    </r>
    <r>
      <rPr>
        <sz val="8"/>
        <color theme="1"/>
        <rFont val="Times New Roman"/>
        <family val="1"/>
      </rPr>
      <t>(hot pink cards)</t>
    </r>
  </si>
  <si>
    <t>Cultural Centres</t>
  </si>
  <si>
    <t>Sanitation</t>
  </si>
  <si>
    <r>
      <t xml:space="preserve">Military </t>
    </r>
    <r>
      <rPr>
        <sz val="8"/>
        <color theme="1"/>
        <rFont val="Times New Roman"/>
        <family val="1"/>
      </rPr>
      <t>(red pins)</t>
    </r>
  </si>
  <si>
    <t>Nuclear</t>
  </si>
  <si>
    <r>
      <t xml:space="preserve">Food Areas </t>
    </r>
    <r>
      <rPr>
        <sz val="8"/>
        <color theme="1"/>
        <rFont val="Times New Roman"/>
        <family val="1"/>
      </rPr>
      <t>(green pins)</t>
    </r>
  </si>
  <si>
    <r>
      <t xml:space="preserve">Oil Areas </t>
    </r>
    <r>
      <rPr>
        <sz val="8"/>
        <color theme="1"/>
        <rFont val="Times New Roman"/>
        <family val="1"/>
      </rPr>
      <t>(Black Pins)</t>
    </r>
  </si>
  <si>
    <r>
      <t xml:space="preserve">Resource Areas </t>
    </r>
    <r>
      <rPr>
        <sz val="8"/>
        <color theme="1"/>
        <rFont val="Times New Roman"/>
        <family val="1"/>
      </rPr>
      <t>(White Pins)</t>
    </r>
  </si>
  <si>
    <r>
      <t xml:space="preserve">Water </t>
    </r>
    <r>
      <rPr>
        <sz val="8"/>
        <color theme="1"/>
        <rFont val="Times New Roman"/>
        <family val="1"/>
      </rPr>
      <t>(Blue pins</t>
    </r>
  </si>
  <si>
    <t>Green Resources</t>
  </si>
  <si>
    <t>Income</t>
  </si>
  <si>
    <t>Employment</t>
  </si>
  <si>
    <t>Public support</t>
  </si>
  <si>
    <t>War</t>
  </si>
  <si>
    <t>Canada</t>
  </si>
  <si>
    <t>United States</t>
  </si>
  <si>
    <t>Central America</t>
  </si>
  <si>
    <t>Mexico</t>
  </si>
  <si>
    <t>Brazil</t>
  </si>
  <si>
    <t>South America</t>
  </si>
  <si>
    <t>European Union</t>
  </si>
  <si>
    <t>Middle East</t>
  </si>
  <si>
    <t>Russia</t>
  </si>
  <si>
    <t>China</t>
  </si>
  <si>
    <t>Africa</t>
  </si>
  <si>
    <t>South and South East Asia</t>
  </si>
  <si>
    <t>India</t>
  </si>
  <si>
    <t>Australia</t>
  </si>
  <si>
    <t>Greenland and Iceland</t>
  </si>
  <si>
    <t>New Zeland</t>
  </si>
  <si>
    <t>total</t>
  </si>
  <si>
    <t>Japan</t>
  </si>
  <si>
    <t>News events</t>
  </si>
  <si>
    <t>Population</t>
  </si>
  <si>
    <t>Kaylee Bella</t>
  </si>
  <si>
    <t>Rashad Owen</t>
  </si>
  <si>
    <t>Hadi Ezekial</t>
  </si>
  <si>
    <t>Brock Cayson</t>
  </si>
  <si>
    <t>Benny Matthew</t>
  </si>
  <si>
    <t>Fred Lincoln</t>
  </si>
  <si>
    <t>Inna Senaya</t>
  </si>
  <si>
    <t>Ried Xander</t>
  </si>
  <si>
    <t>Kashuis Jayden</t>
  </si>
  <si>
    <t>Anna Jermaine</t>
  </si>
  <si>
    <t>Ahmed Jaxson</t>
  </si>
  <si>
    <t>Addison</t>
  </si>
  <si>
    <t>Kashtin</t>
  </si>
  <si>
    <t>Away on Oct 24th</t>
  </si>
  <si>
    <t>Nada Huda</t>
  </si>
  <si>
    <t>Emerson Haylow</t>
  </si>
  <si>
    <t>Hanna Kyra</t>
  </si>
  <si>
    <t>Yasmine jingui</t>
  </si>
  <si>
    <t xml:space="preserve">Emerson </t>
  </si>
  <si>
    <t>Brock Cayson Haylow</t>
  </si>
  <si>
    <t>absent</t>
  </si>
  <si>
    <t>Ried</t>
  </si>
  <si>
    <t>Xander</t>
  </si>
  <si>
    <t>Absent</t>
  </si>
  <si>
    <t>Nothing working</t>
  </si>
  <si>
    <t>Ahmed Younus</t>
  </si>
  <si>
    <t>Jaxson</t>
  </si>
  <si>
    <t>Antarctic</t>
  </si>
  <si>
    <t>5 International research stations</t>
  </si>
  <si>
    <t>Brock, Cayson, Haylow, Younus, Ahmed</t>
  </si>
  <si>
    <t>Melt down</t>
  </si>
  <si>
    <t>Nucelar</t>
  </si>
  <si>
    <t>Ried and Xander</t>
  </si>
  <si>
    <t>Anna Jermaine Emerson</t>
  </si>
  <si>
    <t>Meltdown</t>
  </si>
  <si>
    <t>Anna Huda</t>
  </si>
  <si>
    <t>Nada Jermaine</t>
  </si>
  <si>
    <t>X2</t>
  </si>
  <si>
    <t>Green Energy</t>
  </si>
  <si>
    <t>Water desalination</t>
  </si>
  <si>
    <t>Younus</t>
  </si>
  <si>
    <t>Change in Industry</t>
  </si>
  <si>
    <t>Ratio of money to upgrades</t>
  </si>
  <si>
    <t>Upgrades</t>
  </si>
  <si>
    <t>Change in income potential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</si>
</sst>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2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2" xfId="0" applyFont="1" applyBorder="1" applyAlignment="1">
      <alignment vertical="center" textRotation="90" wrapText="1"/>
    </xf>
    <xf numFmtId="0" fontId="1" fillId="0" borderId="4" xfId="0" applyFont="1" applyBorder="1" applyAlignment="1">
      <alignment vertical="center" textRotation="90" wrapText="1"/>
    </xf>
    <xf numFmtId="0" fontId="1" fillId="0" borderId="5" xfId="0" applyFont="1" applyBorder="1" applyAlignment="1">
      <alignment textRotation="90"/>
    </xf>
    <xf numFmtId="0" fontId="1" fillId="0" borderId="3" xfId="0" applyFont="1" applyBorder="1" applyAlignment="1">
      <alignment vertical="center" textRotation="90" wrapText="1"/>
    </xf>
    <xf numFmtId="0" fontId="1" fillId="2" borderId="3" xfId="0" applyFont="1" applyFill="1" applyBorder="1" applyAlignment="1">
      <alignment vertical="center" textRotation="90" wrapText="1"/>
    </xf>
    <xf numFmtId="0" fontId="1" fillId="2" borderId="4" xfId="0" applyFont="1" applyFill="1" applyBorder="1" applyAlignment="1">
      <alignment vertical="center" textRotation="90" wrapText="1"/>
    </xf>
    <xf numFmtId="0" fontId="1" fillId="2" borderId="5" xfId="0" applyFont="1" applyFill="1" applyBorder="1" applyAlignment="1">
      <alignment vertical="center" textRotation="90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0" xfId="0" applyFont="1" applyAlignment="1">
      <alignment vertical="center" textRotation="90" wrapText="1"/>
    </xf>
    <xf numFmtId="3" fontId="0" fillId="0" borderId="0" xfId="0" applyNumberFormat="1"/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6" fillId="0" borderId="0" xfId="0" applyFont="1"/>
    <xf numFmtId="0" fontId="1" fillId="2" borderId="0" xfId="0" applyFont="1" applyFill="1" applyAlignment="1">
      <alignment vertical="center" textRotation="90" wrapText="1"/>
    </xf>
    <xf numFmtId="0" fontId="3" fillId="2" borderId="0" xfId="0" applyFont="1" applyFill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9809B-5B80-4805-AFCC-E805E5D87AD3}">
  <dimension ref="A1:W20"/>
  <sheetViews>
    <sheetView workbookViewId="0">
      <pane xSplit="1" topLeftCell="B1" activePane="topRight" state="frozen"/>
      <selection pane="topRight" activeCell="A13" sqref="A13"/>
    </sheetView>
  </sheetViews>
  <sheetFormatPr defaultRowHeight="14.4" x14ac:dyDescent="0.3"/>
  <cols>
    <col min="1" max="1" width="31.33203125" customWidth="1"/>
    <col min="2" max="2" width="4" bestFit="1" customWidth="1"/>
    <col min="3" max="3" width="5.21875" customWidth="1"/>
    <col min="4" max="4" width="5.6640625" bestFit="1" customWidth="1"/>
    <col min="5" max="10" width="3.6640625" bestFit="1" customWidth="1"/>
    <col min="11" max="12" width="4" bestFit="1" customWidth="1"/>
    <col min="13" max="13" width="3.88671875" bestFit="1" customWidth="1"/>
    <col min="14" max="14" width="4" bestFit="1" customWidth="1"/>
    <col min="15" max="15" width="7.109375" customWidth="1"/>
    <col min="16" max="16" width="14.6640625" customWidth="1"/>
    <col min="17" max="17" width="11" bestFit="1" customWidth="1"/>
    <col min="18" max="18" width="6" customWidth="1"/>
    <col min="19" max="19" width="9.33203125" customWidth="1"/>
    <col min="21" max="21" width="13.33203125" bestFit="1" customWidth="1"/>
  </cols>
  <sheetData>
    <row r="1" spans="1:23" ht="130.19999999999999" x14ac:dyDescent="0.3">
      <c r="A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6" t="s">
        <v>13</v>
      </c>
      <c r="O1" s="7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3" t="s">
        <v>37</v>
      </c>
    </row>
    <row r="2" spans="1:23" ht="15.6" x14ac:dyDescent="0.3">
      <c r="A2" s="10" t="s">
        <v>19</v>
      </c>
      <c r="B2" s="8">
        <v>1</v>
      </c>
      <c r="C2" s="8">
        <v>5</v>
      </c>
      <c r="D2" s="8">
        <v>5</v>
      </c>
      <c r="E2" s="8">
        <v>5</v>
      </c>
      <c r="F2" s="8">
        <v>5</v>
      </c>
      <c r="G2" s="8">
        <v>5</v>
      </c>
      <c r="H2" s="8">
        <v>5</v>
      </c>
      <c r="I2" s="8">
        <v>2</v>
      </c>
      <c r="J2" s="8">
        <v>0</v>
      </c>
      <c r="K2" s="9">
        <v>15</v>
      </c>
      <c r="L2" s="9">
        <v>10</v>
      </c>
      <c r="M2" s="9">
        <v>5</v>
      </c>
      <c r="N2" s="9">
        <v>15</v>
      </c>
      <c r="O2" s="9"/>
      <c r="P2">
        <f>(D2*10000)+IF(E2&gt;=D2,D2*10000,0)+IF(E2&lt;D2,E2*10000,0)+IF(F2&gt;=D2,D2*10000,0)+IF(F2&lt;D2,F2*10000,0)+IF(G2&gt;=D2,D2*10000,0)+IF(G2&lt;D2,G2*10000,0)+IF(H2&gt;=D2,D2*10000,0)+IF(H2&lt;D2,H2*10000,0)</f>
        <v>250000</v>
      </c>
      <c r="Q2" t="str">
        <f>IF(D2&lt;C2,"Low", "equal")</f>
        <v>equal</v>
      </c>
      <c r="R2">
        <f>IF(S2=0,20,-20)+IF(D2=C2,20,-20)+IF(E2=D2,10,0)+IF(E2&lt;D2,(0.8*E2),0)+IF(F2=D2,10,0)+IF(F2&lt;D2,(0.8*F2),0)+IF(G2=D2,10,0)+IF(G2&lt;D2,(0.8*G2),0)+IF(H2=D2,10,0)+IF(H2&lt;D2,(0.8*H2),0)+IF(T2=1,20,-20)+IF(I2=0,-10,10)</f>
        <v>110</v>
      </c>
      <c r="S2">
        <v>0</v>
      </c>
      <c r="T2">
        <v>1</v>
      </c>
      <c r="U2" t="s">
        <v>55</v>
      </c>
    </row>
    <row r="3" spans="1:23" ht="15.6" x14ac:dyDescent="0.3">
      <c r="A3" s="10" t="s">
        <v>20</v>
      </c>
      <c r="B3" s="8">
        <v>3</v>
      </c>
      <c r="C3" s="8">
        <v>15</v>
      </c>
      <c r="D3" s="8">
        <v>6</v>
      </c>
      <c r="E3" s="8">
        <v>15</v>
      </c>
      <c r="F3" s="8">
        <v>15</v>
      </c>
      <c r="G3" s="8">
        <v>7</v>
      </c>
      <c r="H3" s="8">
        <v>15</v>
      </c>
      <c r="I3" s="8">
        <v>20</v>
      </c>
      <c r="J3" s="8">
        <v>5</v>
      </c>
      <c r="K3" s="9">
        <v>9</v>
      </c>
      <c r="L3" s="9">
        <v>5</v>
      </c>
      <c r="M3" s="9">
        <v>1</v>
      </c>
      <c r="N3" s="9">
        <f>10+X3</f>
        <v>10</v>
      </c>
      <c r="O3" s="9"/>
      <c r="P3">
        <f t="shared" ref="P3:P18" si="0">(D3*10000)+IF(E3&gt;=D3,D3*10000,0)+IF(E3&lt;D3,E3*10000,0)+IF(F3&gt;=D3,D3*10000,0)+IF(F3&lt;D3,F3*10000,0)+IF(G3&gt;=D3,D3*10000,0)+IF(G3&lt;D3,G3*10000,0)+IF(H3&gt;=D3,D3*10000,0)+IF(H3&lt;D3,H3*10000,0)</f>
        <v>300000</v>
      </c>
      <c r="Q3" t="str">
        <f t="shared" ref="Q3:Q18" si="1">IF(D3&lt;C3,"Low", "equal")</f>
        <v>Low</v>
      </c>
      <c r="R3">
        <f t="shared" ref="R3:R18" si="2">IF(S3=0,20,-20)+IF(D3=C3,20,-20)+IF(E3=D3,10,0)+IF(E3&lt;D3,(0.8*E3),0)+IF(F3=D3,10,0)+IF(F3&lt;D3,(0.8*F3),0)+IF(G3=D3,10,0)+IF(G3&lt;D3,(0.8*G3),0)+IF(H3=D3,10,0)+IF(H3&lt;D3,(0.8*H3),0)+IF(T3=1,20,-20)+IF(I3=0,-10,10)</f>
        <v>30</v>
      </c>
      <c r="S3">
        <v>0</v>
      </c>
      <c r="T3">
        <v>1</v>
      </c>
      <c r="U3" t="s">
        <v>56</v>
      </c>
      <c r="W3" t="s">
        <v>52</v>
      </c>
    </row>
    <row r="4" spans="1:23" ht="15.6" x14ac:dyDescent="0.3">
      <c r="A4" s="10" t="s">
        <v>21</v>
      </c>
      <c r="B4" s="8">
        <v>1</v>
      </c>
      <c r="C4" s="8">
        <v>2</v>
      </c>
      <c r="D4" s="8">
        <v>0</v>
      </c>
      <c r="E4" s="8">
        <v>1</v>
      </c>
      <c r="F4" s="8">
        <v>0</v>
      </c>
      <c r="G4" s="8">
        <v>0</v>
      </c>
      <c r="H4" s="8">
        <v>1</v>
      </c>
      <c r="I4" s="8">
        <v>1</v>
      </c>
      <c r="J4" s="8">
        <v>0</v>
      </c>
      <c r="K4" s="9">
        <v>5</v>
      </c>
      <c r="L4" s="9">
        <v>5</v>
      </c>
      <c r="M4" s="9">
        <v>3</v>
      </c>
      <c r="N4" s="9">
        <f>10+X4</f>
        <v>10</v>
      </c>
      <c r="O4" s="9"/>
      <c r="P4">
        <f t="shared" si="0"/>
        <v>0</v>
      </c>
      <c r="Q4" t="str">
        <f t="shared" si="1"/>
        <v>Low</v>
      </c>
      <c r="R4">
        <f t="shared" si="2"/>
        <v>50</v>
      </c>
      <c r="S4">
        <v>0</v>
      </c>
      <c r="T4">
        <v>1</v>
      </c>
    </row>
    <row r="5" spans="1:23" ht="15.6" x14ac:dyDescent="0.3">
      <c r="A5" s="10" t="s">
        <v>22</v>
      </c>
      <c r="B5" s="8">
        <v>1</v>
      </c>
      <c r="C5" s="8">
        <v>2</v>
      </c>
      <c r="D5" s="8">
        <v>2</v>
      </c>
      <c r="E5" s="8">
        <v>1</v>
      </c>
      <c r="F5" s="8">
        <v>1</v>
      </c>
      <c r="G5" s="8">
        <v>1</v>
      </c>
      <c r="H5" s="8">
        <v>2</v>
      </c>
      <c r="I5" s="8">
        <v>1</v>
      </c>
      <c r="J5" s="8">
        <v>0</v>
      </c>
      <c r="K5" s="9">
        <v>5</v>
      </c>
      <c r="L5" s="9">
        <v>5</v>
      </c>
      <c r="M5" s="9">
        <v>2</v>
      </c>
      <c r="N5" s="9">
        <v>2</v>
      </c>
      <c r="O5" s="9"/>
      <c r="P5">
        <f t="shared" si="0"/>
        <v>70000</v>
      </c>
      <c r="Q5" t="str">
        <f t="shared" si="1"/>
        <v>equal</v>
      </c>
      <c r="R5">
        <f t="shared" si="2"/>
        <v>82.399999999999991</v>
      </c>
      <c r="S5">
        <v>0</v>
      </c>
      <c r="T5">
        <v>1</v>
      </c>
      <c r="U5" t="s">
        <v>53</v>
      </c>
      <c r="W5" t="s">
        <v>50</v>
      </c>
    </row>
    <row r="6" spans="1:23" ht="15.6" x14ac:dyDescent="0.3">
      <c r="A6" s="10" t="s">
        <v>23</v>
      </c>
      <c r="B6" s="8">
        <v>1</v>
      </c>
      <c r="C6" s="8">
        <v>7</v>
      </c>
      <c r="D6" s="8">
        <v>7</v>
      </c>
      <c r="E6" s="8">
        <v>3</v>
      </c>
      <c r="F6" s="8">
        <v>3</v>
      </c>
      <c r="G6" s="8">
        <v>2</v>
      </c>
      <c r="H6" s="8">
        <v>2</v>
      </c>
      <c r="I6" s="8">
        <v>2</v>
      </c>
      <c r="J6" s="8">
        <v>0</v>
      </c>
      <c r="K6" s="9">
        <v>15</v>
      </c>
      <c r="L6" s="9">
        <v>4</v>
      </c>
      <c r="M6" s="9">
        <v>2</v>
      </c>
      <c r="N6" s="9">
        <f>5+X6</f>
        <v>5</v>
      </c>
      <c r="O6" s="9"/>
      <c r="P6">
        <f t="shared" si="0"/>
        <v>170000</v>
      </c>
      <c r="Q6" t="str">
        <f t="shared" si="1"/>
        <v>equal</v>
      </c>
      <c r="R6">
        <f t="shared" si="2"/>
        <v>78</v>
      </c>
      <c r="S6">
        <v>0</v>
      </c>
      <c r="T6">
        <v>1</v>
      </c>
      <c r="U6" t="s">
        <v>39</v>
      </c>
    </row>
    <row r="7" spans="1:23" ht="15.6" x14ac:dyDescent="0.3">
      <c r="A7" s="10" t="s">
        <v>24</v>
      </c>
      <c r="B7" s="8">
        <v>1</v>
      </c>
      <c r="C7" s="8">
        <v>5</v>
      </c>
      <c r="D7" s="8">
        <v>0</v>
      </c>
      <c r="E7" s="8">
        <v>2</v>
      </c>
      <c r="F7" s="8">
        <v>2</v>
      </c>
      <c r="G7" s="8">
        <v>0</v>
      </c>
      <c r="H7" s="8">
        <v>2</v>
      </c>
      <c r="I7" s="8">
        <v>4</v>
      </c>
      <c r="J7" s="8">
        <v>0</v>
      </c>
      <c r="K7" s="9">
        <v>10</v>
      </c>
      <c r="L7" s="9">
        <v>10</v>
      </c>
      <c r="M7" s="9">
        <v>3</v>
      </c>
      <c r="N7" s="9">
        <f>10</f>
        <v>10</v>
      </c>
      <c r="O7" s="9"/>
      <c r="P7">
        <f>(D7*10000)+IF(E7&gt;=D7,D7*10000,0)+IF(E7&lt;D7,E7*10000,0)+IF(F7&gt;=D7,D7*10000,0)+IF(F7&lt;D7,F7*10000,0)+IF(G7&gt;=D7,D7*10000,0)+IF(G7&lt;D7,G7*10000,0)+IF(H7&gt;=D7,D7*10000,0)+IF(H7&lt;D7,H7*10000,0)</f>
        <v>0</v>
      </c>
      <c r="Q7" t="str">
        <f t="shared" si="1"/>
        <v>Low</v>
      </c>
      <c r="R7">
        <f t="shared" si="2"/>
        <v>40</v>
      </c>
      <c r="S7">
        <v>0</v>
      </c>
      <c r="T7">
        <v>1</v>
      </c>
    </row>
    <row r="8" spans="1:23" ht="15.6" x14ac:dyDescent="0.3">
      <c r="A8" s="10" t="s">
        <v>25</v>
      </c>
      <c r="B8" s="8">
        <v>3</v>
      </c>
      <c r="C8" s="8">
        <v>15</v>
      </c>
      <c r="D8" s="8">
        <v>2</v>
      </c>
      <c r="E8" s="8">
        <v>15</v>
      </c>
      <c r="F8" s="8">
        <v>15</v>
      </c>
      <c r="G8" s="8">
        <v>15</v>
      </c>
      <c r="H8" s="8">
        <v>15</v>
      </c>
      <c r="I8" s="8">
        <v>15</v>
      </c>
      <c r="J8" s="8">
        <v>2</v>
      </c>
      <c r="K8" s="9">
        <v>10</v>
      </c>
      <c r="L8" s="9">
        <v>0</v>
      </c>
      <c r="M8" s="9">
        <v>0</v>
      </c>
      <c r="N8" s="9">
        <v>10</v>
      </c>
      <c r="O8" s="9"/>
      <c r="P8">
        <f t="shared" si="0"/>
        <v>100000</v>
      </c>
      <c r="Q8" t="str">
        <f t="shared" si="1"/>
        <v>Low</v>
      </c>
      <c r="R8">
        <f t="shared" si="2"/>
        <v>30</v>
      </c>
      <c r="S8">
        <v>0</v>
      </c>
      <c r="T8">
        <v>1</v>
      </c>
      <c r="U8" t="s">
        <v>42</v>
      </c>
      <c r="W8" t="s">
        <v>51</v>
      </c>
    </row>
    <row r="9" spans="1:23" ht="15.6" x14ac:dyDescent="0.3">
      <c r="A9" s="10" t="s">
        <v>26</v>
      </c>
      <c r="B9" s="8">
        <v>1</v>
      </c>
      <c r="C9" s="8">
        <v>3</v>
      </c>
      <c r="D9" s="8">
        <v>1</v>
      </c>
      <c r="E9" s="8">
        <v>1</v>
      </c>
      <c r="F9" s="8">
        <v>1</v>
      </c>
      <c r="G9" s="8">
        <v>1</v>
      </c>
      <c r="H9" s="15">
        <v>1</v>
      </c>
      <c r="I9" s="8">
        <v>5</v>
      </c>
      <c r="J9" s="8">
        <v>1</v>
      </c>
      <c r="K9" s="9">
        <v>0</v>
      </c>
      <c r="L9" s="9">
        <v>20</v>
      </c>
      <c r="M9" s="9">
        <v>0</v>
      </c>
      <c r="N9" s="9">
        <f>0</f>
        <v>0</v>
      </c>
      <c r="O9" s="9"/>
      <c r="P9">
        <f t="shared" si="0"/>
        <v>50000</v>
      </c>
      <c r="Q9" t="str">
        <f t="shared" si="1"/>
        <v>Low</v>
      </c>
      <c r="R9">
        <f t="shared" si="2"/>
        <v>70</v>
      </c>
      <c r="S9">
        <v>0</v>
      </c>
      <c r="T9">
        <v>1</v>
      </c>
      <c r="U9" t="s">
        <v>44</v>
      </c>
    </row>
    <row r="10" spans="1:23" ht="15.6" x14ac:dyDescent="0.3">
      <c r="A10" s="10" t="s">
        <v>27</v>
      </c>
      <c r="B10" s="8">
        <v>1</v>
      </c>
      <c r="C10" s="8">
        <v>5</v>
      </c>
      <c r="D10" s="8">
        <v>5</v>
      </c>
      <c r="E10" s="8">
        <v>2</v>
      </c>
      <c r="F10" s="8">
        <v>2</v>
      </c>
      <c r="G10" s="8">
        <v>2</v>
      </c>
      <c r="H10" s="8">
        <v>2</v>
      </c>
      <c r="I10" s="8">
        <v>10</v>
      </c>
      <c r="J10" s="8">
        <v>5</v>
      </c>
      <c r="K10" s="9">
        <v>7</v>
      </c>
      <c r="L10" s="9">
        <v>6</v>
      </c>
      <c r="M10" s="9">
        <v>5</v>
      </c>
      <c r="N10" s="9">
        <v>10</v>
      </c>
      <c r="O10" s="9"/>
      <c r="P10">
        <f t="shared" si="0"/>
        <v>130000</v>
      </c>
      <c r="Q10" t="str">
        <f t="shared" si="1"/>
        <v>equal</v>
      </c>
      <c r="R10">
        <f t="shared" si="2"/>
        <v>76.400000000000006</v>
      </c>
      <c r="S10">
        <v>0</v>
      </c>
      <c r="T10">
        <v>1</v>
      </c>
      <c r="U10" t="s">
        <v>45</v>
      </c>
    </row>
    <row r="11" spans="1:23" ht="15.6" x14ac:dyDescent="0.3">
      <c r="A11" s="10" t="s">
        <v>28</v>
      </c>
      <c r="B11" s="8">
        <v>2</v>
      </c>
      <c r="C11" s="8">
        <v>10</v>
      </c>
      <c r="D11" s="8">
        <v>8</v>
      </c>
      <c r="E11" s="8">
        <v>2</v>
      </c>
      <c r="F11" s="8">
        <v>2</v>
      </c>
      <c r="G11" s="8">
        <v>2</v>
      </c>
      <c r="H11" s="8">
        <v>2</v>
      </c>
      <c r="I11" s="8">
        <v>6</v>
      </c>
      <c r="J11" s="8">
        <v>2</v>
      </c>
      <c r="K11" s="9">
        <v>10</v>
      </c>
      <c r="L11" s="9">
        <v>6</v>
      </c>
      <c r="M11" s="9">
        <v>3</v>
      </c>
      <c r="N11" s="9">
        <f>8+X11</f>
        <v>8</v>
      </c>
      <c r="O11" s="9"/>
      <c r="P11">
        <f t="shared" si="0"/>
        <v>160000</v>
      </c>
      <c r="Q11" t="str">
        <f t="shared" si="1"/>
        <v>Low</v>
      </c>
      <c r="R11">
        <f t="shared" si="2"/>
        <v>36.4</v>
      </c>
      <c r="S11">
        <v>0</v>
      </c>
      <c r="T11">
        <v>1</v>
      </c>
      <c r="U11" t="s">
        <v>40</v>
      </c>
    </row>
    <row r="12" spans="1:23" ht="15.6" x14ac:dyDescent="0.3">
      <c r="A12" s="10" t="s">
        <v>36</v>
      </c>
      <c r="B12" s="8">
        <v>2</v>
      </c>
      <c r="C12" s="8">
        <v>10</v>
      </c>
      <c r="D12" s="8">
        <v>0</v>
      </c>
      <c r="E12" s="8">
        <v>10</v>
      </c>
      <c r="F12" s="8">
        <v>10</v>
      </c>
      <c r="G12" s="8">
        <v>10</v>
      </c>
      <c r="H12" s="8">
        <v>10</v>
      </c>
      <c r="I12" s="8">
        <v>2</v>
      </c>
      <c r="J12" s="8">
        <v>0</v>
      </c>
      <c r="K12" s="9">
        <v>1</v>
      </c>
      <c r="L12" s="9">
        <v>0</v>
      </c>
      <c r="M12" s="9">
        <v>1</v>
      </c>
      <c r="N12" s="9">
        <f>5+X12</f>
        <v>5</v>
      </c>
      <c r="O12" s="9"/>
      <c r="P12">
        <f t="shared" si="0"/>
        <v>0</v>
      </c>
      <c r="Q12" t="str">
        <f t="shared" si="1"/>
        <v>Low</v>
      </c>
      <c r="R12">
        <f t="shared" si="2"/>
        <v>30</v>
      </c>
      <c r="S12">
        <v>0</v>
      </c>
      <c r="T12">
        <v>1</v>
      </c>
      <c r="U12" t="s">
        <v>41</v>
      </c>
    </row>
    <row r="13" spans="1:23" ht="15.6" x14ac:dyDescent="0.3">
      <c r="A13" s="10" t="s">
        <v>29</v>
      </c>
      <c r="B13" s="8">
        <v>1</v>
      </c>
      <c r="C13" s="8">
        <v>3</v>
      </c>
      <c r="D13" s="8">
        <v>3</v>
      </c>
      <c r="E13" s="8">
        <v>0</v>
      </c>
      <c r="F13" s="8">
        <v>0</v>
      </c>
      <c r="G13" s="8">
        <v>0</v>
      </c>
      <c r="H13" s="8">
        <v>2</v>
      </c>
      <c r="I13" s="8">
        <v>5</v>
      </c>
      <c r="J13" s="8">
        <v>0</v>
      </c>
      <c r="K13" s="9">
        <v>1</v>
      </c>
      <c r="L13" s="9">
        <v>15</v>
      </c>
      <c r="M13" s="9">
        <v>7</v>
      </c>
      <c r="N13" s="9">
        <v>0</v>
      </c>
      <c r="O13" s="9"/>
      <c r="P13">
        <f t="shared" si="0"/>
        <v>50000</v>
      </c>
      <c r="Q13" t="str">
        <f t="shared" si="1"/>
        <v>equal</v>
      </c>
      <c r="R13">
        <f t="shared" si="2"/>
        <v>71.599999999999994</v>
      </c>
      <c r="S13">
        <v>0</v>
      </c>
      <c r="T13">
        <v>1</v>
      </c>
      <c r="U13" t="s">
        <v>54</v>
      </c>
    </row>
    <row r="14" spans="1:23" ht="15.6" x14ac:dyDescent="0.3">
      <c r="A14" s="10" t="s">
        <v>30</v>
      </c>
      <c r="B14" s="8">
        <v>1</v>
      </c>
      <c r="C14" s="8">
        <v>4</v>
      </c>
      <c r="D14" s="8">
        <v>0</v>
      </c>
      <c r="E14" s="8">
        <v>1</v>
      </c>
      <c r="F14" s="8">
        <v>1</v>
      </c>
      <c r="G14" s="8">
        <v>1</v>
      </c>
      <c r="H14" s="8">
        <v>1</v>
      </c>
      <c r="I14" s="8">
        <v>5</v>
      </c>
      <c r="J14" s="8">
        <v>2</v>
      </c>
      <c r="K14" s="9">
        <v>6</v>
      </c>
      <c r="L14" s="9">
        <v>4</v>
      </c>
      <c r="M14" s="9">
        <v>2</v>
      </c>
      <c r="N14" s="9">
        <v>1</v>
      </c>
      <c r="O14" s="9"/>
      <c r="P14">
        <f t="shared" si="0"/>
        <v>0</v>
      </c>
      <c r="Q14" t="str">
        <f t="shared" si="1"/>
        <v>Low</v>
      </c>
      <c r="R14">
        <f t="shared" si="2"/>
        <v>30</v>
      </c>
      <c r="S14">
        <v>0</v>
      </c>
      <c r="T14">
        <v>1</v>
      </c>
      <c r="U14" t="s">
        <v>49</v>
      </c>
    </row>
    <row r="15" spans="1:23" ht="15.6" x14ac:dyDescent="0.3">
      <c r="A15" s="10" t="s">
        <v>31</v>
      </c>
      <c r="B15" s="8">
        <v>2</v>
      </c>
      <c r="C15" s="8">
        <v>5</v>
      </c>
      <c r="D15" s="8">
        <v>5</v>
      </c>
      <c r="E15" s="8">
        <v>1</v>
      </c>
      <c r="F15" s="8">
        <v>1</v>
      </c>
      <c r="G15" s="8">
        <v>1</v>
      </c>
      <c r="H15" s="8">
        <v>1</v>
      </c>
      <c r="I15" s="8">
        <v>5</v>
      </c>
      <c r="J15" s="8">
        <v>2</v>
      </c>
      <c r="K15" s="9">
        <v>10</v>
      </c>
      <c r="L15" s="9">
        <v>7</v>
      </c>
      <c r="M15" s="9">
        <v>2</v>
      </c>
      <c r="N15" s="9">
        <v>3</v>
      </c>
      <c r="O15" s="9"/>
      <c r="P15">
        <f t="shared" si="0"/>
        <v>90000</v>
      </c>
      <c r="Q15" t="str">
        <f t="shared" si="1"/>
        <v>equal</v>
      </c>
      <c r="R15">
        <f t="shared" si="2"/>
        <v>73.199999999999989</v>
      </c>
      <c r="S15">
        <v>0</v>
      </c>
      <c r="T15">
        <v>1</v>
      </c>
      <c r="U15" t="s">
        <v>43</v>
      </c>
    </row>
    <row r="16" spans="1:23" ht="15.6" x14ac:dyDescent="0.3">
      <c r="A16" s="10" t="s">
        <v>32</v>
      </c>
      <c r="B16" s="8">
        <v>1</v>
      </c>
      <c r="C16" s="8">
        <v>5</v>
      </c>
      <c r="D16" s="8">
        <v>0</v>
      </c>
      <c r="E16" s="8">
        <v>5</v>
      </c>
      <c r="F16" s="8">
        <v>5</v>
      </c>
      <c r="G16" s="8">
        <v>5</v>
      </c>
      <c r="H16" s="8">
        <v>1</v>
      </c>
      <c r="I16" s="8">
        <v>5</v>
      </c>
      <c r="J16" s="8">
        <v>0</v>
      </c>
      <c r="K16" s="9">
        <v>15</v>
      </c>
      <c r="L16" s="9">
        <v>4</v>
      </c>
      <c r="M16" s="9">
        <v>2</v>
      </c>
      <c r="N16" s="9">
        <f>5+X16</f>
        <v>5</v>
      </c>
      <c r="O16" s="9"/>
      <c r="P16">
        <f t="shared" si="0"/>
        <v>0</v>
      </c>
      <c r="Q16" t="str">
        <f t="shared" si="1"/>
        <v>Low</v>
      </c>
      <c r="R16">
        <f t="shared" si="2"/>
        <v>30</v>
      </c>
      <c r="S16">
        <v>0</v>
      </c>
      <c r="T16">
        <v>1</v>
      </c>
      <c r="U16" t="s">
        <v>47</v>
      </c>
    </row>
    <row r="17" spans="1:21" ht="15.6" x14ac:dyDescent="0.3">
      <c r="A17" s="10" t="s">
        <v>33</v>
      </c>
      <c r="B17" s="8">
        <v>1</v>
      </c>
      <c r="C17" s="8">
        <v>1</v>
      </c>
      <c r="D17" s="8">
        <v>1</v>
      </c>
      <c r="E17" s="8">
        <v>1</v>
      </c>
      <c r="F17" s="8">
        <v>1</v>
      </c>
      <c r="G17" s="8">
        <v>1</v>
      </c>
      <c r="H17" s="8">
        <v>1</v>
      </c>
      <c r="I17" s="8">
        <v>2</v>
      </c>
      <c r="J17" s="8">
        <v>0</v>
      </c>
      <c r="K17" s="9">
        <v>2</v>
      </c>
      <c r="L17" s="9">
        <v>8</v>
      </c>
      <c r="M17" s="9">
        <v>1</v>
      </c>
      <c r="N17" s="9">
        <v>15</v>
      </c>
      <c r="O17" s="9"/>
      <c r="P17">
        <f t="shared" si="0"/>
        <v>50000</v>
      </c>
      <c r="Q17" t="str">
        <f t="shared" si="1"/>
        <v>equal</v>
      </c>
      <c r="R17">
        <f t="shared" si="2"/>
        <v>110</v>
      </c>
      <c r="S17">
        <v>0</v>
      </c>
      <c r="T17">
        <v>1</v>
      </c>
      <c r="U17" t="s">
        <v>48</v>
      </c>
    </row>
    <row r="18" spans="1:21" ht="15.6" x14ac:dyDescent="0.3">
      <c r="A18" s="10" t="s">
        <v>34</v>
      </c>
      <c r="B18" s="8">
        <v>1</v>
      </c>
      <c r="C18" s="8">
        <v>3</v>
      </c>
      <c r="D18" s="8">
        <v>0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0</v>
      </c>
      <c r="K18" s="9">
        <v>5</v>
      </c>
      <c r="L18" s="9">
        <v>4</v>
      </c>
      <c r="M18" s="9">
        <v>2</v>
      </c>
      <c r="N18" s="9">
        <f>3+X18</f>
        <v>3</v>
      </c>
      <c r="O18" s="9"/>
      <c r="P18">
        <f t="shared" si="0"/>
        <v>0</v>
      </c>
      <c r="Q18" t="str">
        <f t="shared" si="1"/>
        <v>Low</v>
      </c>
      <c r="R18">
        <f t="shared" si="2"/>
        <v>30</v>
      </c>
      <c r="S18">
        <v>0</v>
      </c>
      <c r="T18">
        <v>1</v>
      </c>
      <c r="U18" t="s">
        <v>46</v>
      </c>
    </row>
    <row r="19" spans="1:21" ht="15" x14ac:dyDescent="0.3">
      <c r="D19" s="12"/>
      <c r="S19">
        <v>0</v>
      </c>
    </row>
    <row r="20" spans="1:21" ht="15.6" x14ac:dyDescent="0.3">
      <c r="A20" s="11" t="s">
        <v>35</v>
      </c>
      <c r="B20">
        <f>B2+B3+SUM(B6:B12)+B14+B15+B17+B18</f>
        <v>20</v>
      </c>
      <c r="C20">
        <f t="shared" ref="C20:O20" si="3">C2+C3+SUM(C6:C12)+C14+C15+C17+C18</f>
        <v>88</v>
      </c>
      <c r="D20">
        <f t="shared" si="3"/>
        <v>40</v>
      </c>
      <c r="E20">
        <f t="shared" si="3"/>
        <v>59</v>
      </c>
      <c r="F20">
        <f t="shared" si="3"/>
        <v>59</v>
      </c>
      <c r="G20">
        <f t="shared" si="3"/>
        <v>48</v>
      </c>
      <c r="H20">
        <f t="shared" si="3"/>
        <v>58</v>
      </c>
      <c r="I20">
        <f t="shared" si="3"/>
        <v>79</v>
      </c>
      <c r="J20">
        <f t="shared" si="3"/>
        <v>19</v>
      </c>
      <c r="K20">
        <f t="shared" si="3"/>
        <v>100</v>
      </c>
      <c r="L20">
        <f t="shared" si="3"/>
        <v>84</v>
      </c>
      <c r="M20">
        <f t="shared" si="3"/>
        <v>27</v>
      </c>
      <c r="N20">
        <f t="shared" si="3"/>
        <v>95</v>
      </c>
      <c r="O20">
        <f t="shared" si="3"/>
        <v>0</v>
      </c>
      <c r="P20">
        <f t="shared" ref="P20:T20" si="4">SUM(P2:P18)</f>
        <v>1420000</v>
      </c>
      <c r="Q20">
        <f t="shared" si="4"/>
        <v>0</v>
      </c>
      <c r="R20">
        <f t="shared" si="4"/>
        <v>978</v>
      </c>
      <c r="S20">
        <f>SUM(S2:S19)</f>
        <v>0</v>
      </c>
      <c r="T20">
        <f t="shared" si="4"/>
        <v>17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9E4A6-0C8A-4363-8B2B-6CA139FC95D2}">
  <dimension ref="A1:X20"/>
  <sheetViews>
    <sheetView workbookViewId="0">
      <selection activeCell="P10" sqref="P10"/>
    </sheetView>
  </sheetViews>
  <sheetFormatPr defaultRowHeight="14.4" x14ac:dyDescent="0.3"/>
  <cols>
    <col min="1" max="1" width="18" customWidth="1"/>
    <col min="2" max="3" width="3.77734375" bestFit="1" customWidth="1"/>
    <col min="4" max="4" width="5.6640625" bestFit="1" customWidth="1"/>
    <col min="5" max="15" width="3.77734375" bestFit="1" customWidth="1"/>
    <col min="16" max="16" width="3.77734375" customWidth="1"/>
    <col min="17" max="17" width="15.33203125" customWidth="1"/>
    <col min="18" max="21" width="3.77734375" bestFit="1" customWidth="1"/>
    <col min="22" max="22" width="18.77734375" bestFit="1" customWidth="1"/>
  </cols>
  <sheetData>
    <row r="1" spans="1:24" ht="130.19999999999999" x14ac:dyDescent="0.3">
      <c r="A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6" t="s">
        <v>13</v>
      </c>
      <c r="O1" s="7" t="s">
        <v>77</v>
      </c>
      <c r="P1" s="20" t="s">
        <v>78</v>
      </c>
      <c r="Q1" s="1" t="s">
        <v>15</v>
      </c>
      <c r="R1" s="1" t="s">
        <v>16</v>
      </c>
      <c r="S1" s="1" t="s">
        <v>17</v>
      </c>
      <c r="T1" s="1" t="s">
        <v>18</v>
      </c>
      <c r="U1" s="13" t="s">
        <v>37</v>
      </c>
    </row>
    <row r="2" spans="1:24" ht="15.6" x14ac:dyDescent="0.3">
      <c r="A2" s="10" t="s">
        <v>19</v>
      </c>
      <c r="B2" s="8">
        <v>1</v>
      </c>
      <c r="C2" s="8">
        <v>5</v>
      </c>
      <c r="D2" s="8">
        <v>5</v>
      </c>
      <c r="E2" s="8">
        <v>5</v>
      </c>
      <c r="F2" s="8">
        <v>5</v>
      </c>
      <c r="G2" s="8">
        <v>5</v>
      </c>
      <c r="H2" s="8">
        <v>5</v>
      </c>
      <c r="I2" s="8">
        <v>4</v>
      </c>
      <c r="J2" s="8">
        <v>0</v>
      </c>
      <c r="K2" s="9">
        <v>15</v>
      </c>
      <c r="L2" s="9">
        <v>10</v>
      </c>
      <c r="M2" s="9">
        <v>5</v>
      </c>
      <c r="N2" s="9">
        <v>8</v>
      </c>
      <c r="O2" s="9"/>
      <c r="P2" s="21"/>
      <c r="Q2">
        <f t="shared" ref="Q2:Q18" si="0">(D2*10000)+IF(E2&gt;=D2,D2*10000,0)+IF(E2&lt;D2,E2*10000,0)+IF(F2&gt;=D2,D2*10000,0)+IF(F2&lt;D2,F2*10000,0)+IF(G2&gt;=D2,D2*10000,0)+IF(G2&lt;D2,G2*10000,0)+IF(H2&gt;=D2,D2*10000,0)+IF(H2&lt;D2,H2*10000,0)</f>
        <v>250000</v>
      </c>
      <c r="R2" t="str">
        <f t="shared" ref="R2:R18" si="1">IF(D2&lt;C2,"Low", "equal")</f>
        <v>equal</v>
      </c>
      <c r="S2">
        <f t="shared" ref="S2:S18" si="2">IF(T2=0,20,-20)+IF(D2=C2,20,-20)+IF(E2=D2,10,0)+IF(E2&lt;D2,(0.8*E2),0)+IF(F2=D2,10,0)+IF(F2&lt;D2,(0.8*F2),0)+IF(G2=D2,10,0)+IF(G2&lt;D2,(0.8*G2),0)+IF(H2=D2,10,0)+IF(H2&lt;D2,(0.8*H2),0)+IF(U2=1,20,-20)+IF(I2=0,-10,10)</f>
        <v>110</v>
      </c>
      <c r="T2">
        <v>0</v>
      </c>
      <c r="U2">
        <v>1</v>
      </c>
      <c r="V2" t="s">
        <v>55</v>
      </c>
    </row>
    <row r="3" spans="1:24" ht="15.6" x14ac:dyDescent="0.3">
      <c r="A3" s="10" t="s">
        <v>20</v>
      </c>
      <c r="B3" s="8">
        <v>3</v>
      </c>
      <c r="C3" s="8">
        <v>13</v>
      </c>
      <c r="D3" s="8">
        <v>11</v>
      </c>
      <c r="E3" s="8">
        <v>15</v>
      </c>
      <c r="F3" s="8">
        <v>15</v>
      </c>
      <c r="G3" s="8">
        <v>7</v>
      </c>
      <c r="H3" s="8">
        <v>15</v>
      </c>
      <c r="I3" s="8">
        <v>20</v>
      </c>
      <c r="J3" s="8">
        <v>5</v>
      </c>
      <c r="K3" s="9">
        <v>9</v>
      </c>
      <c r="L3" s="9">
        <v>6</v>
      </c>
      <c r="M3" s="9">
        <v>1</v>
      </c>
      <c r="N3" s="9">
        <v>7</v>
      </c>
      <c r="O3" s="9">
        <v>5</v>
      </c>
      <c r="P3" s="21"/>
      <c r="Q3">
        <f t="shared" si="0"/>
        <v>510000</v>
      </c>
      <c r="R3" t="str">
        <f t="shared" si="1"/>
        <v>Low</v>
      </c>
      <c r="S3">
        <f t="shared" si="2"/>
        <v>35.6</v>
      </c>
      <c r="T3">
        <v>0</v>
      </c>
      <c r="U3">
        <v>1</v>
      </c>
      <c r="V3" t="s">
        <v>56</v>
      </c>
    </row>
    <row r="4" spans="1:24" ht="15.6" x14ac:dyDescent="0.3">
      <c r="A4" s="16" t="s">
        <v>21</v>
      </c>
      <c r="B4" s="8">
        <v>1</v>
      </c>
      <c r="C4" s="8">
        <v>2</v>
      </c>
      <c r="D4" s="8">
        <v>2</v>
      </c>
      <c r="E4" s="8">
        <v>1</v>
      </c>
      <c r="F4" s="8">
        <v>0</v>
      </c>
      <c r="G4" s="8">
        <v>0</v>
      </c>
      <c r="H4" s="8">
        <v>1</v>
      </c>
      <c r="I4" s="8">
        <v>1</v>
      </c>
      <c r="J4" s="8">
        <v>0</v>
      </c>
      <c r="K4" s="9">
        <v>5</v>
      </c>
      <c r="L4" s="9">
        <v>5</v>
      </c>
      <c r="M4" s="9">
        <v>3</v>
      </c>
      <c r="N4" s="9">
        <f>10+Y4</f>
        <v>10</v>
      </c>
      <c r="O4" s="9"/>
      <c r="P4" s="21"/>
      <c r="Q4">
        <f t="shared" si="0"/>
        <v>40000</v>
      </c>
      <c r="R4" t="str">
        <f t="shared" si="1"/>
        <v>equal</v>
      </c>
      <c r="S4">
        <f t="shared" si="2"/>
        <v>71.599999999999994</v>
      </c>
      <c r="T4">
        <v>0</v>
      </c>
      <c r="U4">
        <v>1</v>
      </c>
      <c r="V4" t="s">
        <v>79</v>
      </c>
    </row>
    <row r="5" spans="1:24" ht="15.6" x14ac:dyDescent="0.3">
      <c r="A5" s="10" t="s">
        <v>22</v>
      </c>
      <c r="B5" s="8">
        <v>1</v>
      </c>
      <c r="C5" s="8">
        <v>3</v>
      </c>
      <c r="D5" s="8">
        <v>3</v>
      </c>
      <c r="E5" s="8">
        <v>1</v>
      </c>
      <c r="F5" s="8">
        <v>1</v>
      </c>
      <c r="G5" s="8">
        <v>1</v>
      </c>
      <c r="H5" s="8">
        <v>2</v>
      </c>
      <c r="I5" s="8">
        <v>2</v>
      </c>
      <c r="J5" s="8">
        <v>0</v>
      </c>
      <c r="K5" s="9">
        <v>5</v>
      </c>
      <c r="L5" s="9">
        <v>5</v>
      </c>
      <c r="M5" s="9">
        <v>3</v>
      </c>
      <c r="N5" s="9">
        <v>2</v>
      </c>
      <c r="O5" s="9"/>
      <c r="P5" s="21"/>
      <c r="Q5">
        <f t="shared" si="0"/>
        <v>80000</v>
      </c>
      <c r="R5" t="str">
        <f t="shared" si="1"/>
        <v>equal</v>
      </c>
      <c r="S5">
        <f t="shared" si="2"/>
        <v>74</v>
      </c>
      <c r="T5">
        <v>0</v>
      </c>
      <c r="U5">
        <v>1</v>
      </c>
      <c r="V5" t="s">
        <v>75</v>
      </c>
    </row>
    <row r="6" spans="1:24" ht="15.6" x14ac:dyDescent="0.3">
      <c r="A6" s="10" t="s">
        <v>23</v>
      </c>
      <c r="B6" s="8">
        <v>1</v>
      </c>
      <c r="C6" s="8">
        <v>7</v>
      </c>
      <c r="D6" s="8">
        <v>7</v>
      </c>
      <c r="E6" s="8">
        <v>4</v>
      </c>
      <c r="F6" s="8">
        <v>5</v>
      </c>
      <c r="G6" s="8">
        <v>2</v>
      </c>
      <c r="H6" s="8">
        <v>2</v>
      </c>
      <c r="I6" s="8">
        <v>2</v>
      </c>
      <c r="J6" s="8">
        <v>0</v>
      </c>
      <c r="K6" s="9">
        <v>9</v>
      </c>
      <c r="L6" s="9">
        <v>5</v>
      </c>
      <c r="M6" s="9">
        <v>2</v>
      </c>
      <c r="N6" s="9">
        <f>5+Y6</f>
        <v>5</v>
      </c>
      <c r="O6" s="9"/>
      <c r="P6" s="21"/>
      <c r="Q6">
        <f t="shared" si="0"/>
        <v>200000</v>
      </c>
      <c r="R6" t="str">
        <f t="shared" si="1"/>
        <v>equal</v>
      </c>
      <c r="S6">
        <f t="shared" si="2"/>
        <v>80.400000000000006</v>
      </c>
      <c r="T6">
        <v>0</v>
      </c>
      <c r="U6">
        <v>1</v>
      </c>
      <c r="V6" t="s">
        <v>39</v>
      </c>
    </row>
    <row r="7" spans="1:24" ht="15.6" x14ac:dyDescent="0.3">
      <c r="A7" s="10" t="s">
        <v>24</v>
      </c>
      <c r="B7" s="8">
        <v>1</v>
      </c>
      <c r="C7" s="8">
        <v>5</v>
      </c>
      <c r="D7" s="8"/>
      <c r="E7" s="8">
        <v>2</v>
      </c>
      <c r="F7" s="8">
        <v>2</v>
      </c>
      <c r="G7" s="8">
        <v>0</v>
      </c>
      <c r="H7" s="8">
        <v>2</v>
      </c>
      <c r="I7" s="8">
        <v>4</v>
      </c>
      <c r="J7" s="8">
        <v>0</v>
      </c>
      <c r="K7" s="9">
        <v>8</v>
      </c>
      <c r="L7" s="9">
        <v>10</v>
      </c>
      <c r="M7" s="9">
        <v>3</v>
      </c>
      <c r="N7" s="9">
        <f>10</f>
        <v>10</v>
      </c>
      <c r="O7" s="9"/>
      <c r="P7" s="21"/>
      <c r="Q7">
        <f t="shared" si="0"/>
        <v>0</v>
      </c>
      <c r="R7" t="str">
        <f t="shared" si="1"/>
        <v>Low</v>
      </c>
      <c r="S7">
        <f t="shared" si="2"/>
        <v>40</v>
      </c>
      <c r="T7">
        <v>0</v>
      </c>
      <c r="U7">
        <v>1</v>
      </c>
      <c r="V7" t="s">
        <v>60</v>
      </c>
      <c r="W7" t="s">
        <v>62</v>
      </c>
    </row>
    <row r="8" spans="1:24" ht="15.6" x14ac:dyDescent="0.3">
      <c r="A8" s="10" t="s">
        <v>25</v>
      </c>
      <c r="B8" s="8">
        <v>3</v>
      </c>
      <c r="C8" s="8">
        <v>15</v>
      </c>
      <c r="D8" s="8">
        <v>1</v>
      </c>
      <c r="E8" s="8">
        <v>15</v>
      </c>
      <c r="F8" s="8">
        <v>15</v>
      </c>
      <c r="G8" s="8">
        <v>15</v>
      </c>
      <c r="H8" s="8">
        <v>15</v>
      </c>
      <c r="I8" s="8">
        <v>15</v>
      </c>
      <c r="J8" s="8">
        <v>2</v>
      </c>
      <c r="K8" s="9">
        <v>10</v>
      </c>
      <c r="L8" s="9">
        <v>0</v>
      </c>
      <c r="M8" s="9">
        <v>0</v>
      </c>
      <c r="N8" s="9">
        <v>10</v>
      </c>
      <c r="O8" s="9"/>
      <c r="P8" s="21"/>
      <c r="Q8">
        <f t="shared" si="0"/>
        <v>50000</v>
      </c>
      <c r="R8" t="str">
        <f t="shared" si="1"/>
        <v>Low</v>
      </c>
      <c r="S8">
        <f t="shared" si="2"/>
        <v>30</v>
      </c>
      <c r="T8">
        <v>0</v>
      </c>
      <c r="U8">
        <v>1</v>
      </c>
      <c r="V8" t="s">
        <v>68</v>
      </c>
    </row>
    <row r="9" spans="1:24" ht="15.6" x14ac:dyDescent="0.3">
      <c r="A9" s="10" t="s">
        <v>26</v>
      </c>
      <c r="B9" s="8">
        <v>1</v>
      </c>
      <c r="C9" s="8">
        <v>4</v>
      </c>
      <c r="D9" s="8">
        <v>4</v>
      </c>
      <c r="E9" s="8">
        <v>2</v>
      </c>
      <c r="F9" s="8">
        <v>2</v>
      </c>
      <c r="G9" s="8">
        <v>1</v>
      </c>
      <c r="H9" s="15">
        <v>1</v>
      </c>
      <c r="I9" s="8">
        <v>5</v>
      </c>
      <c r="J9" s="8">
        <v>1</v>
      </c>
      <c r="K9" s="9">
        <v>0</v>
      </c>
      <c r="L9" s="9">
        <v>11</v>
      </c>
      <c r="M9" s="9">
        <v>0</v>
      </c>
      <c r="N9" s="9">
        <f>0</f>
        <v>0</v>
      </c>
      <c r="O9" s="9">
        <v>7</v>
      </c>
      <c r="P9" s="21"/>
      <c r="Q9">
        <f t="shared" si="0"/>
        <v>100000</v>
      </c>
      <c r="R9" t="str">
        <f t="shared" si="1"/>
        <v>equal</v>
      </c>
      <c r="S9">
        <f t="shared" si="2"/>
        <v>74.8</v>
      </c>
      <c r="T9">
        <v>0</v>
      </c>
      <c r="U9">
        <v>1</v>
      </c>
      <c r="V9" t="s">
        <v>44</v>
      </c>
      <c r="W9" t="s">
        <v>73</v>
      </c>
    </row>
    <row r="10" spans="1:24" ht="15.6" x14ac:dyDescent="0.3">
      <c r="A10" s="10" t="s">
        <v>27</v>
      </c>
      <c r="B10" s="8">
        <v>1</v>
      </c>
      <c r="C10" s="8">
        <v>5</v>
      </c>
      <c r="D10" s="8">
        <v>5</v>
      </c>
      <c r="E10" s="8">
        <v>2</v>
      </c>
      <c r="F10" s="8">
        <v>2</v>
      </c>
      <c r="G10" s="8">
        <v>2</v>
      </c>
      <c r="H10" s="8">
        <v>2</v>
      </c>
      <c r="I10" s="8">
        <v>11</v>
      </c>
      <c r="J10" s="8">
        <v>5</v>
      </c>
      <c r="K10" s="9">
        <v>7</v>
      </c>
      <c r="L10" s="9">
        <v>6</v>
      </c>
      <c r="M10" s="9">
        <v>5</v>
      </c>
      <c r="N10" s="9">
        <v>6</v>
      </c>
      <c r="O10" s="9">
        <v>4</v>
      </c>
      <c r="P10" s="21">
        <v>1</v>
      </c>
      <c r="Q10">
        <f t="shared" si="0"/>
        <v>130000</v>
      </c>
      <c r="R10" t="str">
        <f t="shared" si="1"/>
        <v>equal</v>
      </c>
      <c r="S10">
        <f t="shared" si="2"/>
        <v>76.400000000000006</v>
      </c>
      <c r="T10">
        <v>0</v>
      </c>
      <c r="U10">
        <v>1</v>
      </c>
      <c r="V10" t="s">
        <v>45</v>
      </c>
    </row>
    <row r="11" spans="1:24" ht="15.6" x14ac:dyDescent="0.3">
      <c r="A11" s="10" t="s">
        <v>28</v>
      </c>
      <c r="B11" s="8">
        <v>2</v>
      </c>
      <c r="C11" s="8">
        <v>10</v>
      </c>
      <c r="D11" s="8">
        <v>7</v>
      </c>
      <c r="E11" s="8">
        <v>3</v>
      </c>
      <c r="F11" s="8">
        <v>5</v>
      </c>
      <c r="G11" s="8">
        <v>3</v>
      </c>
      <c r="H11" s="8">
        <v>3</v>
      </c>
      <c r="I11" s="8">
        <v>6</v>
      </c>
      <c r="J11" s="8">
        <v>2</v>
      </c>
      <c r="K11" s="9">
        <v>10</v>
      </c>
      <c r="L11" s="9">
        <v>7</v>
      </c>
      <c r="M11" s="9">
        <v>7</v>
      </c>
      <c r="N11" s="9">
        <v>7</v>
      </c>
      <c r="O11" s="9">
        <v>13</v>
      </c>
      <c r="P11" s="21"/>
      <c r="Q11">
        <f t="shared" si="0"/>
        <v>210000</v>
      </c>
      <c r="R11" t="str">
        <f t="shared" si="1"/>
        <v>Low</v>
      </c>
      <c r="S11">
        <f t="shared" si="2"/>
        <v>41.2</v>
      </c>
      <c r="T11">
        <v>0</v>
      </c>
      <c r="U11">
        <v>1</v>
      </c>
      <c r="V11" t="s">
        <v>40</v>
      </c>
      <c r="W11" t="s">
        <v>9</v>
      </c>
    </row>
    <row r="12" spans="1:24" ht="15.6" x14ac:dyDescent="0.3">
      <c r="A12" s="10" t="s">
        <v>36</v>
      </c>
      <c r="B12" s="8">
        <v>2</v>
      </c>
      <c r="C12" s="8">
        <v>9</v>
      </c>
      <c r="D12" s="8">
        <v>4</v>
      </c>
      <c r="E12" s="8">
        <v>10</v>
      </c>
      <c r="F12" s="8">
        <v>10</v>
      </c>
      <c r="G12" s="8">
        <v>10</v>
      </c>
      <c r="H12" s="8">
        <v>10</v>
      </c>
      <c r="I12" s="8">
        <v>2</v>
      </c>
      <c r="J12" s="8">
        <v>0</v>
      </c>
      <c r="K12" s="9">
        <v>1</v>
      </c>
      <c r="L12" s="9">
        <v>0</v>
      </c>
      <c r="M12" s="9">
        <v>1</v>
      </c>
      <c r="N12" s="9">
        <f>5+Y12</f>
        <v>5</v>
      </c>
      <c r="O12" s="9"/>
      <c r="P12" s="21"/>
      <c r="Q12">
        <f t="shared" si="0"/>
        <v>200000</v>
      </c>
      <c r="R12" t="str">
        <f t="shared" si="1"/>
        <v>Low</v>
      </c>
      <c r="S12">
        <f t="shared" si="2"/>
        <v>30</v>
      </c>
      <c r="T12">
        <v>0</v>
      </c>
      <c r="U12">
        <v>1</v>
      </c>
      <c r="V12" t="s">
        <v>41</v>
      </c>
      <c r="W12" t="s">
        <v>73</v>
      </c>
    </row>
    <row r="13" spans="1:24" ht="15.6" x14ac:dyDescent="0.3">
      <c r="A13" s="16" t="s">
        <v>29</v>
      </c>
      <c r="B13" s="8">
        <v>1</v>
      </c>
      <c r="C13" s="8">
        <v>3</v>
      </c>
      <c r="D13" s="8"/>
      <c r="E13" s="8">
        <v>0</v>
      </c>
      <c r="F13" s="8">
        <v>0</v>
      </c>
      <c r="G13" s="8">
        <v>0</v>
      </c>
      <c r="H13" s="8">
        <v>2</v>
      </c>
      <c r="I13" s="8">
        <v>5</v>
      </c>
      <c r="J13" s="8">
        <v>0</v>
      </c>
      <c r="K13" s="9">
        <v>1</v>
      </c>
      <c r="L13" s="9">
        <v>15</v>
      </c>
      <c r="M13" s="9">
        <v>7</v>
      </c>
      <c r="N13" s="9">
        <v>0</v>
      </c>
      <c r="O13" s="9"/>
      <c r="P13" s="21"/>
      <c r="Q13">
        <f t="shared" si="0"/>
        <v>0</v>
      </c>
      <c r="R13" t="str">
        <f t="shared" si="1"/>
        <v>Low</v>
      </c>
      <c r="S13">
        <f t="shared" si="2"/>
        <v>60</v>
      </c>
      <c r="T13">
        <v>0</v>
      </c>
      <c r="U13">
        <v>1</v>
      </c>
    </row>
    <row r="14" spans="1:24" ht="31.2" x14ac:dyDescent="0.3">
      <c r="A14" s="10" t="s">
        <v>30</v>
      </c>
      <c r="B14" s="8">
        <v>1</v>
      </c>
      <c r="C14" s="8">
        <v>4</v>
      </c>
      <c r="D14" s="8">
        <v>0</v>
      </c>
      <c r="E14" s="8">
        <v>1</v>
      </c>
      <c r="F14" s="8">
        <v>1</v>
      </c>
      <c r="G14" s="8">
        <v>1</v>
      </c>
      <c r="H14" s="8">
        <v>1</v>
      </c>
      <c r="I14" s="8">
        <v>5</v>
      </c>
      <c r="J14" s="8">
        <v>2</v>
      </c>
      <c r="K14" s="9">
        <v>5</v>
      </c>
      <c r="L14" s="9">
        <v>4</v>
      </c>
      <c r="M14" s="9">
        <v>2</v>
      </c>
      <c r="N14" s="9">
        <v>1</v>
      </c>
      <c r="O14" s="9">
        <v>10</v>
      </c>
      <c r="P14" s="21"/>
      <c r="Q14">
        <f t="shared" si="0"/>
        <v>0</v>
      </c>
      <c r="R14" t="str">
        <f t="shared" si="1"/>
        <v>Low</v>
      </c>
      <c r="S14">
        <f t="shared" si="2"/>
        <v>30</v>
      </c>
      <c r="T14">
        <v>0</v>
      </c>
      <c r="U14">
        <v>1</v>
      </c>
      <c r="V14" t="s">
        <v>49</v>
      </c>
      <c r="W14" s="19" t="s">
        <v>9</v>
      </c>
    </row>
    <row r="15" spans="1:24" ht="15.6" x14ac:dyDescent="0.3">
      <c r="A15" s="10" t="s">
        <v>31</v>
      </c>
      <c r="B15" s="8">
        <v>2</v>
      </c>
      <c r="C15" s="8">
        <v>6</v>
      </c>
      <c r="D15" s="8">
        <v>6</v>
      </c>
      <c r="E15" s="8">
        <v>5</v>
      </c>
      <c r="F15" s="8">
        <v>5</v>
      </c>
      <c r="G15" s="8">
        <v>1</v>
      </c>
      <c r="H15" s="8">
        <v>1</v>
      </c>
      <c r="I15" s="8">
        <v>5</v>
      </c>
      <c r="J15" s="8">
        <v>2</v>
      </c>
      <c r="K15" s="9">
        <v>6</v>
      </c>
      <c r="L15" s="9">
        <v>7</v>
      </c>
      <c r="M15" s="9">
        <v>8</v>
      </c>
      <c r="N15" s="9">
        <v>3</v>
      </c>
      <c r="O15" s="9">
        <v>13</v>
      </c>
      <c r="P15" s="21"/>
      <c r="Q15">
        <f t="shared" si="0"/>
        <v>180000</v>
      </c>
      <c r="R15" t="str">
        <f t="shared" si="1"/>
        <v>equal</v>
      </c>
      <c r="S15">
        <f t="shared" si="2"/>
        <v>79.599999999999994</v>
      </c>
      <c r="T15">
        <v>0</v>
      </c>
      <c r="U15">
        <v>1</v>
      </c>
      <c r="V15" t="s">
        <v>43</v>
      </c>
      <c r="W15" t="s">
        <v>9</v>
      </c>
      <c r="X15" t="s">
        <v>76</v>
      </c>
    </row>
    <row r="16" spans="1:24" ht="15.6" x14ac:dyDescent="0.3">
      <c r="A16" s="10" t="s">
        <v>32</v>
      </c>
      <c r="B16" s="8">
        <v>1</v>
      </c>
      <c r="C16" s="8">
        <v>5</v>
      </c>
      <c r="D16" s="8">
        <v>5</v>
      </c>
      <c r="E16" s="8">
        <v>5</v>
      </c>
      <c r="F16" s="8">
        <v>5</v>
      </c>
      <c r="G16" s="8">
        <v>5</v>
      </c>
      <c r="H16" s="8">
        <v>1</v>
      </c>
      <c r="I16" s="8">
        <v>5</v>
      </c>
      <c r="J16" s="8">
        <v>0</v>
      </c>
      <c r="K16" s="9">
        <v>15</v>
      </c>
      <c r="L16" s="9">
        <v>4</v>
      </c>
      <c r="M16" s="9">
        <v>2</v>
      </c>
      <c r="N16" s="9">
        <f>5+Y16</f>
        <v>5</v>
      </c>
      <c r="O16" s="9"/>
      <c r="P16" s="21"/>
      <c r="Q16">
        <f t="shared" si="0"/>
        <v>210000</v>
      </c>
      <c r="R16" t="str">
        <f t="shared" si="1"/>
        <v>equal</v>
      </c>
      <c r="S16">
        <f t="shared" si="2"/>
        <v>100.8</v>
      </c>
      <c r="T16">
        <v>0</v>
      </c>
      <c r="U16">
        <v>1</v>
      </c>
      <c r="V16" t="s">
        <v>47</v>
      </c>
    </row>
    <row r="17" spans="1:23" ht="31.2" x14ac:dyDescent="0.3">
      <c r="A17" s="10" t="s">
        <v>33</v>
      </c>
      <c r="B17" s="8">
        <v>1</v>
      </c>
      <c r="C17" s="8">
        <v>2</v>
      </c>
      <c r="D17" s="8">
        <v>2</v>
      </c>
      <c r="E17" s="8">
        <v>1</v>
      </c>
      <c r="F17" s="8">
        <v>1</v>
      </c>
      <c r="G17" s="8">
        <v>1</v>
      </c>
      <c r="H17" s="8">
        <v>1</v>
      </c>
      <c r="I17" s="8">
        <v>3</v>
      </c>
      <c r="J17" s="8">
        <v>0</v>
      </c>
      <c r="K17" s="9">
        <v>2</v>
      </c>
      <c r="L17" s="9">
        <v>8</v>
      </c>
      <c r="M17" s="9">
        <v>2</v>
      </c>
      <c r="N17" s="9">
        <v>5</v>
      </c>
      <c r="O17" s="9">
        <v>5</v>
      </c>
      <c r="P17" s="21"/>
      <c r="Q17">
        <f t="shared" si="0"/>
        <v>60000</v>
      </c>
      <c r="R17" t="str">
        <f t="shared" si="1"/>
        <v>equal</v>
      </c>
      <c r="S17">
        <f t="shared" si="2"/>
        <v>73.199999999999989</v>
      </c>
      <c r="T17">
        <v>0</v>
      </c>
      <c r="U17">
        <v>1</v>
      </c>
      <c r="V17" t="s">
        <v>74</v>
      </c>
      <c r="W17" s="19" t="s">
        <v>9</v>
      </c>
    </row>
    <row r="18" spans="1:23" ht="15.6" x14ac:dyDescent="0.3">
      <c r="A18" s="10" t="s">
        <v>34</v>
      </c>
      <c r="B18" s="8">
        <v>1</v>
      </c>
      <c r="C18" s="8">
        <v>3</v>
      </c>
      <c r="D18" s="8">
        <v>3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0</v>
      </c>
      <c r="K18" s="9">
        <v>5</v>
      </c>
      <c r="L18" s="9">
        <v>4</v>
      </c>
      <c r="M18" s="9">
        <v>2</v>
      </c>
      <c r="N18" s="9">
        <f>3+Y18</f>
        <v>3</v>
      </c>
      <c r="O18" s="9"/>
      <c r="P18" s="21"/>
      <c r="Q18">
        <f t="shared" si="0"/>
        <v>70000</v>
      </c>
      <c r="R18" t="str">
        <f t="shared" si="1"/>
        <v>equal</v>
      </c>
      <c r="S18">
        <f t="shared" si="2"/>
        <v>73.199999999999989</v>
      </c>
      <c r="T18">
        <v>0</v>
      </c>
      <c r="U18">
        <v>1</v>
      </c>
      <c r="V18" t="s">
        <v>61</v>
      </c>
    </row>
    <row r="19" spans="1:23" ht="15.6" x14ac:dyDescent="0.3">
      <c r="A19" s="17" t="s">
        <v>66</v>
      </c>
      <c r="B19" s="12">
        <v>0</v>
      </c>
      <c r="C19" s="12">
        <v>0</v>
      </c>
      <c r="D19" s="12"/>
      <c r="E19" s="12">
        <v>0</v>
      </c>
      <c r="F19" s="12">
        <v>0</v>
      </c>
      <c r="G19" s="12">
        <v>0</v>
      </c>
      <c r="H19" s="12">
        <v>0</v>
      </c>
      <c r="I19" s="12">
        <v>5</v>
      </c>
      <c r="K19" s="18">
        <v>4</v>
      </c>
      <c r="L19" s="18">
        <v>10</v>
      </c>
      <c r="M19" s="18">
        <v>2</v>
      </c>
      <c r="N19" s="18">
        <v>20</v>
      </c>
      <c r="O19" s="18">
        <v>0</v>
      </c>
      <c r="P19" s="21"/>
      <c r="T19">
        <v>0</v>
      </c>
      <c r="V19" t="s">
        <v>67</v>
      </c>
    </row>
    <row r="20" spans="1:23" ht="15.6" x14ac:dyDescent="0.3">
      <c r="A20" s="11" t="s">
        <v>35</v>
      </c>
      <c r="B20">
        <f>B2+B3+SUM(B6:B12)+B14+B15+B17+B18</f>
        <v>20</v>
      </c>
      <c r="C20">
        <f t="shared" ref="C20:N20" si="3">C2+C3+SUM(C6:C12)+C14+C15+C17+C18</f>
        <v>88</v>
      </c>
      <c r="D20">
        <f t="shared" si="3"/>
        <v>55</v>
      </c>
      <c r="E20">
        <f t="shared" si="3"/>
        <v>66</v>
      </c>
      <c r="F20">
        <f t="shared" si="3"/>
        <v>69</v>
      </c>
      <c r="G20">
        <f t="shared" si="3"/>
        <v>49</v>
      </c>
      <c r="H20">
        <f t="shared" si="3"/>
        <v>59</v>
      </c>
      <c r="I20">
        <f t="shared" si="3"/>
        <v>83</v>
      </c>
      <c r="J20">
        <f t="shared" si="3"/>
        <v>19</v>
      </c>
      <c r="K20">
        <f t="shared" si="3"/>
        <v>87</v>
      </c>
      <c r="L20">
        <f t="shared" si="3"/>
        <v>78</v>
      </c>
      <c r="M20">
        <f t="shared" si="3"/>
        <v>38</v>
      </c>
      <c r="N20">
        <f t="shared" si="3"/>
        <v>70</v>
      </c>
      <c r="O20">
        <f>O2+O3+SUM(O6:O12)+O14+O15+O17+O18</f>
        <v>57</v>
      </c>
      <c r="Q20">
        <f t="shared" ref="Q20:U20" si="4">SUM(Q2:Q18)</f>
        <v>2290000</v>
      </c>
      <c r="R20">
        <f t="shared" si="4"/>
        <v>0</v>
      </c>
      <c r="S20">
        <f t="shared" si="4"/>
        <v>1080.8</v>
      </c>
      <c r="T20">
        <f>SUM(T2:T19)</f>
        <v>0</v>
      </c>
      <c r="U20">
        <f t="shared" si="4"/>
        <v>17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E423A-6881-4CCC-9F10-15BF05F62F21}">
  <dimension ref="A1:X20"/>
  <sheetViews>
    <sheetView workbookViewId="0">
      <selection activeCell="W17" sqref="W17"/>
    </sheetView>
  </sheetViews>
  <sheetFormatPr defaultRowHeight="14.4" x14ac:dyDescent="0.3"/>
  <cols>
    <col min="1" max="1" width="18" customWidth="1"/>
    <col min="2" max="3" width="3.77734375" bestFit="1" customWidth="1"/>
    <col min="4" max="4" width="5.6640625" bestFit="1" customWidth="1"/>
    <col min="5" max="15" width="3.77734375" bestFit="1" customWidth="1"/>
    <col min="16" max="16" width="3.77734375" customWidth="1"/>
    <col min="17" max="17" width="15.33203125" customWidth="1"/>
    <col min="18" max="21" width="3.77734375" bestFit="1" customWidth="1"/>
    <col min="22" max="22" width="18.77734375" bestFit="1" customWidth="1"/>
  </cols>
  <sheetData>
    <row r="1" spans="1:24" ht="130.19999999999999" x14ac:dyDescent="0.3">
      <c r="A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6" t="s">
        <v>13</v>
      </c>
      <c r="O1" s="7" t="s">
        <v>77</v>
      </c>
      <c r="P1" s="20" t="s">
        <v>78</v>
      </c>
      <c r="Q1" s="1" t="s">
        <v>15</v>
      </c>
      <c r="R1" s="1" t="s">
        <v>16</v>
      </c>
      <c r="S1" s="1" t="s">
        <v>17</v>
      </c>
      <c r="T1" s="1" t="s">
        <v>18</v>
      </c>
      <c r="U1" s="13" t="s">
        <v>37</v>
      </c>
    </row>
    <row r="2" spans="1:24" ht="15.6" x14ac:dyDescent="0.3">
      <c r="A2" s="10" t="s">
        <v>19</v>
      </c>
      <c r="B2" s="8">
        <v>1</v>
      </c>
      <c r="C2" s="8">
        <v>5</v>
      </c>
      <c r="D2" s="8">
        <v>5</v>
      </c>
      <c r="E2" s="8">
        <v>5</v>
      </c>
      <c r="F2" s="8">
        <v>5</v>
      </c>
      <c r="G2" s="8">
        <v>5</v>
      </c>
      <c r="H2" s="8">
        <v>5</v>
      </c>
      <c r="I2" s="8">
        <v>4</v>
      </c>
      <c r="J2" s="8">
        <v>0</v>
      </c>
      <c r="K2" s="9">
        <v>15</v>
      </c>
      <c r="L2" s="9">
        <v>10</v>
      </c>
      <c r="M2" s="9">
        <v>5</v>
      </c>
      <c r="N2" s="9">
        <v>8</v>
      </c>
      <c r="O2" s="9">
        <v>4</v>
      </c>
      <c r="P2" s="21"/>
      <c r="Q2">
        <f t="shared" ref="Q2:Q18" si="0">(D2*10000)+IF(E2&gt;=D2,D2*10000,0)+IF(E2&lt;D2,E2*10000,0)+IF(F2&gt;=D2,D2*10000,0)+IF(F2&lt;D2,F2*10000,0)+IF(G2&gt;=D2,D2*10000,0)+IF(G2&lt;D2,G2*10000,0)+IF(H2&gt;=D2,D2*10000,0)+IF(H2&lt;D2,H2*10000,0)</f>
        <v>250000</v>
      </c>
      <c r="R2" t="str">
        <f t="shared" ref="R2:R18" si="1">IF(D2&lt;C2,"Low", "equal")</f>
        <v>equal</v>
      </c>
      <c r="S2">
        <f t="shared" ref="S2:S18" si="2">IF(T2=0,20,-20)+IF(D2=C2,20,-20)+IF(E2=D2,10,0)+IF(E2&lt;D2,(0.8*E2),0)+IF(F2=D2,10,0)+IF(F2&lt;D2,(0.8*F2),0)+IF(G2=D2,10,0)+IF(G2&lt;D2,(0.8*G2),0)+IF(H2=D2,10,0)+IF(H2&lt;D2,(0.8*H2),0)+IF(U2=1,20,-20)+IF(I2=0,-10,10)</f>
        <v>110</v>
      </c>
      <c r="T2">
        <v>0</v>
      </c>
      <c r="U2">
        <v>1</v>
      </c>
      <c r="V2" t="s">
        <v>55</v>
      </c>
    </row>
    <row r="3" spans="1:24" ht="15.6" x14ac:dyDescent="0.3">
      <c r="A3" s="10" t="s">
        <v>20</v>
      </c>
      <c r="B3" s="8">
        <v>3</v>
      </c>
      <c r="C3" s="8">
        <v>13</v>
      </c>
      <c r="D3" s="8">
        <v>13</v>
      </c>
      <c r="E3" s="8">
        <v>15</v>
      </c>
      <c r="F3" s="8">
        <v>15</v>
      </c>
      <c r="G3" s="8">
        <v>7</v>
      </c>
      <c r="H3" s="8">
        <v>15</v>
      </c>
      <c r="I3" s="8">
        <v>20</v>
      </c>
      <c r="J3" s="8">
        <v>5</v>
      </c>
      <c r="K3" s="9">
        <v>9</v>
      </c>
      <c r="L3" s="9">
        <v>6</v>
      </c>
      <c r="M3" s="9">
        <v>1</v>
      </c>
      <c r="N3" s="9">
        <v>7</v>
      </c>
      <c r="O3" s="9">
        <v>9</v>
      </c>
      <c r="P3" s="21"/>
      <c r="Q3">
        <f t="shared" si="0"/>
        <v>590000</v>
      </c>
      <c r="R3" t="str">
        <f t="shared" si="1"/>
        <v>equal</v>
      </c>
      <c r="S3">
        <f t="shared" si="2"/>
        <v>75.599999999999994</v>
      </c>
      <c r="T3">
        <v>0</v>
      </c>
      <c r="U3">
        <v>1</v>
      </c>
      <c r="V3" t="s">
        <v>56</v>
      </c>
    </row>
    <row r="4" spans="1:24" ht="15.6" x14ac:dyDescent="0.3">
      <c r="A4" s="16" t="s">
        <v>21</v>
      </c>
      <c r="B4" s="8">
        <v>1</v>
      </c>
      <c r="C4" s="8">
        <v>2</v>
      </c>
      <c r="D4" s="8">
        <v>2</v>
      </c>
      <c r="E4" s="8">
        <v>1</v>
      </c>
      <c r="F4" s="8">
        <v>0</v>
      </c>
      <c r="G4" s="8">
        <v>0</v>
      </c>
      <c r="H4" s="8">
        <v>1</v>
      </c>
      <c r="I4" s="8">
        <v>1</v>
      </c>
      <c r="J4" s="8">
        <v>0</v>
      </c>
      <c r="K4" s="9">
        <v>5</v>
      </c>
      <c r="L4" s="9">
        <v>5</v>
      </c>
      <c r="M4" s="9">
        <v>3</v>
      </c>
      <c r="N4" s="9">
        <f>10+Y4</f>
        <v>10</v>
      </c>
      <c r="O4" s="9"/>
      <c r="P4" s="21"/>
      <c r="Q4">
        <f t="shared" si="0"/>
        <v>40000</v>
      </c>
      <c r="R4" t="str">
        <f t="shared" si="1"/>
        <v>equal</v>
      </c>
      <c r="S4">
        <f t="shared" si="2"/>
        <v>71.599999999999994</v>
      </c>
      <c r="T4">
        <v>0</v>
      </c>
      <c r="U4">
        <v>1</v>
      </c>
      <c r="V4" t="s">
        <v>79</v>
      </c>
    </row>
    <row r="5" spans="1:24" ht="15.6" x14ac:dyDescent="0.3">
      <c r="A5" s="10" t="s">
        <v>22</v>
      </c>
      <c r="B5" s="8">
        <v>1</v>
      </c>
      <c r="C5" s="8">
        <v>3</v>
      </c>
      <c r="D5" s="8">
        <v>3</v>
      </c>
      <c r="E5" s="8">
        <v>1</v>
      </c>
      <c r="F5" s="8">
        <v>1</v>
      </c>
      <c r="G5" s="8">
        <v>1</v>
      </c>
      <c r="H5" s="8">
        <v>2</v>
      </c>
      <c r="I5" s="8">
        <v>2</v>
      </c>
      <c r="J5" s="8">
        <v>0</v>
      </c>
      <c r="K5" s="9">
        <v>5</v>
      </c>
      <c r="L5" s="9">
        <v>5</v>
      </c>
      <c r="M5" s="9">
        <v>3</v>
      </c>
      <c r="N5" s="9">
        <v>2</v>
      </c>
      <c r="O5" s="9">
        <v>5</v>
      </c>
      <c r="P5" s="21"/>
      <c r="Q5">
        <f t="shared" si="0"/>
        <v>80000</v>
      </c>
      <c r="R5" t="str">
        <f t="shared" si="1"/>
        <v>equal</v>
      </c>
      <c r="S5">
        <f t="shared" si="2"/>
        <v>74</v>
      </c>
      <c r="T5">
        <v>0</v>
      </c>
      <c r="U5">
        <v>1</v>
      </c>
      <c r="V5" t="s">
        <v>75</v>
      </c>
      <c r="W5" t="s">
        <v>9</v>
      </c>
    </row>
    <row r="6" spans="1:24" ht="15.6" x14ac:dyDescent="0.3">
      <c r="A6" s="10" t="s">
        <v>23</v>
      </c>
      <c r="B6" s="8">
        <v>1</v>
      </c>
      <c r="C6" s="8">
        <v>7</v>
      </c>
      <c r="D6" s="8"/>
      <c r="E6" s="8">
        <v>4</v>
      </c>
      <c r="F6" s="8">
        <v>5</v>
      </c>
      <c r="G6" s="8">
        <v>2</v>
      </c>
      <c r="H6" s="8">
        <v>2</v>
      </c>
      <c r="I6" s="8">
        <v>2</v>
      </c>
      <c r="J6" s="8">
        <v>0</v>
      </c>
      <c r="K6" s="9">
        <v>9</v>
      </c>
      <c r="L6" s="9">
        <v>5</v>
      </c>
      <c r="M6" s="9">
        <v>2</v>
      </c>
      <c r="N6" s="9">
        <f>5+Y6</f>
        <v>5</v>
      </c>
      <c r="O6" s="9"/>
      <c r="P6" s="21"/>
      <c r="Q6">
        <f t="shared" si="0"/>
        <v>0</v>
      </c>
      <c r="R6" t="str">
        <f t="shared" si="1"/>
        <v>Low</v>
      </c>
      <c r="S6">
        <f t="shared" si="2"/>
        <v>30</v>
      </c>
      <c r="T6">
        <v>0</v>
      </c>
      <c r="U6">
        <v>1</v>
      </c>
      <c r="V6" t="s">
        <v>39</v>
      </c>
    </row>
    <row r="7" spans="1:24" ht="15.6" x14ac:dyDescent="0.3">
      <c r="A7" s="10" t="s">
        <v>24</v>
      </c>
      <c r="B7" s="8">
        <v>1</v>
      </c>
      <c r="C7" s="8">
        <v>5</v>
      </c>
      <c r="D7" s="8"/>
      <c r="E7" s="8">
        <v>2</v>
      </c>
      <c r="F7" s="8">
        <v>2</v>
      </c>
      <c r="G7" s="8">
        <v>0</v>
      </c>
      <c r="H7" s="8">
        <v>2</v>
      </c>
      <c r="I7" s="8">
        <v>4</v>
      </c>
      <c r="J7" s="8">
        <v>0</v>
      </c>
      <c r="K7" s="9">
        <v>8</v>
      </c>
      <c r="L7" s="9">
        <v>10</v>
      </c>
      <c r="M7" s="9">
        <v>3</v>
      </c>
      <c r="N7" s="9">
        <f>10</f>
        <v>10</v>
      </c>
      <c r="O7" s="9"/>
      <c r="P7" s="21"/>
      <c r="Q7">
        <f t="shared" si="0"/>
        <v>0</v>
      </c>
      <c r="R7" t="str">
        <f t="shared" si="1"/>
        <v>Low</v>
      </c>
      <c r="S7">
        <f t="shared" si="2"/>
        <v>40</v>
      </c>
      <c r="T7">
        <v>0</v>
      </c>
      <c r="U7">
        <v>1</v>
      </c>
      <c r="V7" t="s">
        <v>60</v>
      </c>
      <c r="W7" t="s">
        <v>62</v>
      </c>
    </row>
    <row r="8" spans="1:24" ht="15.6" x14ac:dyDescent="0.3">
      <c r="A8" s="10" t="s">
        <v>25</v>
      </c>
      <c r="B8" s="8">
        <v>3</v>
      </c>
      <c r="C8" s="8">
        <v>15</v>
      </c>
      <c r="D8" s="8">
        <v>4</v>
      </c>
      <c r="E8" s="8">
        <v>15</v>
      </c>
      <c r="F8" s="8">
        <v>15</v>
      </c>
      <c r="G8" s="8">
        <v>15</v>
      </c>
      <c r="H8" s="8">
        <v>15</v>
      </c>
      <c r="I8" s="8">
        <v>15</v>
      </c>
      <c r="J8" s="8">
        <v>2</v>
      </c>
      <c r="K8" s="9">
        <v>10</v>
      </c>
      <c r="L8" s="9">
        <v>0</v>
      </c>
      <c r="M8" s="9">
        <v>1</v>
      </c>
      <c r="N8" s="9">
        <v>10</v>
      </c>
      <c r="O8" s="9"/>
      <c r="P8" s="21"/>
      <c r="Q8">
        <f t="shared" si="0"/>
        <v>200000</v>
      </c>
      <c r="R8" t="str">
        <f t="shared" si="1"/>
        <v>Low</v>
      </c>
      <c r="S8">
        <f t="shared" si="2"/>
        <v>30</v>
      </c>
      <c r="T8">
        <v>0</v>
      </c>
      <c r="U8">
        <v>1</v>
      </c>
      <c r="V8" t="s">
        <v>68</v>
      </c>
    </row>
    <row r="9" spans="1:24" ht="15.6" x14ac:dyDescent="0.3">
      <c r="A9" s="10" t="s">
        <v>26</v>
      </c>
      <c r="B9" s="8">
        <v>1</v>
      </c>
      <c r="C9" s="8">
        <v>4</v>
      </c>
      <c r="D9" s="8">
        <v>4</v>
      </c>
      <c r="E9" s="8">
        <v>2</v>
      </c>
      <c r="F9" s="8">
        <v>2</v>
      </c>
      <c r="G9" s="8">
        <v>1</v>
      </c>
      <c r="H9" s="15">
        <v>1</v>
      </c>
      <c r="I9" s="8">
        <v>5</v>
      </c>
      <c r="J9" s="8">
        <v>1</v>
      </c>
      <c r="K9" s="9">
        <v>0</v>
      </c>
      <c r="L9" s="9">
        <v>8</v>
      </c>
      <c r="M9" s="9">
        <v>1</v>
      </c>
      <c r="N9" s="9">
        <f>0</f>
        <v>0</v>
      </c>
      <c r="O9" s="9">
        <v>7</v>
      </c>
      <c r="P9" s="21"/>
      <c r="Q9">
        <f t="shared" si="0"/>
        <v>100000</v>
      </c>
      <c r="R9" t="str">
        <f t="shared" si="1"/>
        <v>equal</v>
      </c>
      <c r="S9">
        <f t="shared" si="2"/>
        <v>74.8</v>
      </c>
      <c r="T9">
        <v>0</v>
      </c>
      <c r="U9">
        <v>1</v>
      </c>
      <c r="V9" t="s">
        <v>44</v>
      </c>
      <c r="W9" t="s">
        <v>73</v>
      </c>
    </row>
    <row r="10" spans="1:24" ht="15.6" x14ac:dyDescent="0.3">
      <c r="A10" s="10" t="s">
        <v>27</v>
      </c>
      <c r="B10" s="8">
        <v>1</v>
      </c>
      <c r="C10" s="8">
        <v>5</v>
      </c>
      <c r="D10" s="8">
        <v>5</v>
      </c>
      <c r="E10" s="8">
        <v>2</v>
      </c>
      <c r="F10" s="8">
        <v>2</v>
      </c>
      <c r="G10" s="8">
        <v>2</v>
      </c>
      <c r="H10" s="8">
        <v>2</v>
      </c>
      <c r="I10" s="8">
        <v>11</v>
      </c>
      <c r="J10" s="8">
        <v>5</v>
      </c>
      <c r="K10" s="9">
        <v>7</v>
      </c>
      <c r="L10" s="9">
        <v>6</v>
      </c>
      <c r="M10" s="9">
        <v>5</v>
      </c>
      <c r="N10" s="9">
        <v>6</v>
      </c>
      <c r="O10" s="9">
        <v>4</v>
      </c>
      <c r="P10" s="21">
        <v>1</v>
      </c>
      <c r="Q10">
        <f t="shared" si="0"/>
        <v>130000</v>
      </c>
      <c r="R10" t="str">
        <f t="shared" si="1"/>
        <v>equal</v>
      </c>
      <c r="S10">
        <f t="shared" si="2"/>
        <v>76.400000000000006</v>
      </c>
      <c r="T10">
        <v>0</v>
      </c>
      <c r="U10">
        <v>1</v>
      </c>
      <c r="V10" t="s">
        <v>45</v>
      </c>
    </row>
    <row r="11" spans="1:24" ht="15.6" x14ac:dyDescent="0.3">
      <c r="A11" s="10" t="s">
        <v>28</v>
      </c>
      <c r="B11" s="8">
        <v>2</v>
      </c>
      <c r="C11" s="8">
        <v>10</v>
      </c>
      <c r="D11" s="22"/>
      <c r="E11" s="8">
        <v>3</v>
      </c>
      <c r="F11" s="8">
        <v>5</v>
      </c>
      <c r="G11" s="8">
        <v>3</v>
      </c>
      <c r="H11" s="8">
        <v>3</v>
      </c>
      <c r="I11" s="8">
        <v>6</v>
      </c>
      <c r="J11" s="8">
        <v>2</v>
      </c>
      <c r="K11" s="9">
        <v>10</v>
      </c>
      <c r="L11" s="9">
        <v>7</v>
      </c>
      <c r="M11" s="9">
        <v>7</v>
      </c>
      <c r="N11" s="9">
        <v>7</v>
      </c>
      <c r="O11" s="9">
        <v>11</v>
      </c>
      <c r="P11" s="21"/>
      <c r="Q11">
        <f t="shared" si="0"/>
        <v>0</v>
      </c>
      <c r="R11" t="str">
        <f t="shared" si="1"/>
        <v>Low</v>
      </c>
      <c r="S11">
        <f t="shared" si="2"/>
        <v>30</v>
      </c>
      <c r="T11">
        <v>0</v>
      </c>
      <c r="U11">
        <v>1</v>
      </c>
      <c r="V11" t="s">
        <v>40</v>
      </c>
      <c r="W11" t="s">
        <v>9</v>
      </c>
    </row>
    <row r="12" spans="1:24" ht="15.6" x14ac:dyDescent="0.3">
      <c r="A12" s="10" t="s">
        <v>36</v>
      </c>
      <c r="B12" s="8">
        <v>2</v>
      </c>
      <c r="C12" s="8">
        <v>9</v>
      </c>
      <c r="D12" s="8">
        <v>9</v>
      </c>
      <c r="E12" s="8">
        <v>10</v>
      </c>
      <c r="F12" s="8">
        <v>10</v>
      </c>
      <c r="G12" s="8">
        <v>10</v>
      </c>
      <c r="H12" s="8">
        <v>10</v>
      </c>
      <c r="I12" s="8">
        <v>2</v>
      </c>
      <c r="J12" s="8">
        <v>0</v>
      </c>
      <c r="K12" s="9">
        <v>1</v>
      </c>
      <c r="L12" s="9">
        <v>0</v>
      </c>
      <c r="M12" s="9">
        <v>1</v>
      </c>
      <c r="N12" s="9">
        <f>5+Y12</f>
        <v>5</v>
      </c>
      <c r="O12" s="9">
        <v>8</v>
      </c>
      <c r="P12" s="21"/>
      <c r="Q12">
        <f t="shared" si="0"/>
        <v>450000</v>
      </c>
      <c r="R12" t="str">
        <f t="shared" si="1"/>
        <v>equal</v>
      </c>
      <c r="S12">
        <f t="shared" si="2"/>
        <v>70</v>
      </c>
      <c r="T12">
        <v>0</v>
      </c>
      <c r="U12">
        <v>1</v>
      </c>
      <c r="V12" t="s">
        <v>41</v>
      </c>
      <c r="W12" t="s">
        <v>73</v>
      </c>
    </row>
    <row r="13" spans="1:24" ht="15.6" x14ac:dyDescent="0.3">
      <c r="A13" s="16" t="s">
        <v>29</v>
      </c>
      <c r="B13" s="8">
        <v>1</v>
      </c>
      <c r="C13" s="8">
        <v>3</v>
      </c>
      <c r="D13" s="8"/>
      <c r="E13" s="8">
        <v>0</v>
      </c>
      <c r="F13" s="8">
        <v>0</v>
      </c>
      <c r="G13" s="8">
        <v>0</v>
      </c>
      <c r="H13" s="8">
        <v>2</v>
      </c>
      <c r="I13" s="8">
        <v>5</v>
      </c>
      <c r="J13" s="8">
        <v>0</v>
      </c>
      <c r="K13" s="9">
        <v>1</v>
      </c>
      <c r="L13" s="9">
        <v>15</v>
      </c>
      <c r="M13" s="9">
        <v>7</v>
      </c>
      <c r="N13" s="9">
        <v>0</v>
      </c>
      <c r="O13" s="9"/>
      <c r="P13" s="21"/>
      <c r="Q13">
        <f t="shared" si="0"/>
        <v>0</v>
      </c>
      <c r="R13" t="str">
        <f t="shared" si="1"/>
        <v>Low</v>
      </c>
      <c r="S13">
        <f t="shared" si="2"/>
        <v>60</v>
      </c>
      <c r="T13">
        <v>0</v>
      </c>
      <c r="U13">
        <v>1</v>
      </c>
    </row>
    <row r="14" spans="1:24" ht="31.2" x14ac:dyDescent="0.3">
      <c r="A14" s="10" t="s">
        <v>30</v>
      </c>
      <c r="B14" s="8">
        <v>1</v>
      </c>
      <c r="C14" s="8">
        <v>4</v>
      </c>
      <c r="D14" s="22"/>
      <c r="E14" s="8">
        <v>1</v>
      </c>
      <c r="F14" s="8">
        <v>1</v>
      </c>
      <c r="G14" s="8">
        <v>1</v>
      </c>
      <c r="H14" s="8">
        <v>1</v>
      </c>
      <c r="I14" s="8">
        <v>5</v>
      </c>
      <c r="J14" s="8">
        <v>2</v>
      </c>
      <c r="K14" s="9">
        <v>5</v>
      </c>
      <c r="L14" s="9">
        <v>4</v>
      </c>
      <c r="M14" s="9">
        <v>2</v>
      </c>
      <c r="N14" s="9">
        <v>1</v>
      </c>
      <c r="O14" s="9">
        <v>10</v>
      </c>
      <c r="P14" s="21"/>
      <c r="Q14">
        <f t="shared" si="0"/>
        <v>0</v>
      </c>
      <c r="R14" t="str">
        <f t="shared" si="1"/>
        <v>Low</v>
      </c>
      <c r="S14">
        <f t="shared" si="2"/>
        <v>30</v>
      </c>
      <c r="T14">
        <v>0</v>
      </c>
      <c r="U14">
        <v>1</v>
      </c>
      <c r="V14" t="s">
        <v>49</v>
      </c>
      <c r="W14" t="s">
        <v>9</v>
      </c>
    </row>
    <row r="15" spans="1:24" ht="15.6" x14ac:dyDescent="0.3">
      <c r="A15" s="10" t="s">
        <v>31</v>
      </c>
      <c r="B15" s="8">
        <v>2</v>
      </c>
      <c r="C15" s="8">
        <v>6</v>
      </c>
      <c r="D15" s="8">
        <v>6</v>
      </c>
      <c r="E15" s="8">
        <v>5</v>
      </c>
      <c r="F15" s="8">
        <v>5</v>
      </c>
      <c r="G15" s="8">
        <v>1</v>
      </c>
      <c r="H15" s="8">
        <v>1</v>
      </c>
      <c r="I15" s="8">
        <v>5</v>
      </c>
      <c r="J15" s="8">
        <v>2</v>
      </c>
      <c r="K15" s="9">
        <v>6</v>
      </c>
      <c r="L15" s="9">
        <v>7</v>
      </c>
      <c r="M15" s="9">
        <v>8</v>
      </c>
      <c r="N15" s="9">
        <v>3</v>
      </c>
      <c r="O15" s="9">
        <v>13</v>
      </c>
      <c r="P15" s="21">
        <v>1</v>
      </c>
      <c r="Q15">
        <f t="shared" si="0"/>
        <v>180000</v>
      </c>
      <c r="R15" t="str">
        <f t="shared" si="1"/>
        <v>equal</v>
      </c>
      <c r="S15">
        <f t="shared" si="2"/>
        <v>79.599999999999994</v>
      </c>
      <c r="T15">
        <v>0</v>
      </c>
      <c r="U15">
        <v>1</v>
      </c>
      <c r="V15" t="s">
        <v>43</v>
      </c>
      <c r="W15" t="s">
        <v>9</v>
      </c>
      <c r="X15" t="s">
        <v>76</v>
      </c>
    </row>
    <row r="16" spans="1:24" ht="15.6" x14ac:dyDescent="0.3">
      <c r="A16" s="10" t="s">
        <v>32</v>
      </c>
      <c r="B16" s="8">
        <v>1</v>
      </c>
      <c r="C16" s="8">
        <v>5</v>
      </c>
      <c r="D16" s="8">
        <v>5</v>
      </c>
      <c r="E16" s="8">
        <v>5</v>
      </c>
      <c r="F16" s="8">
        <v>5</v>
      </c>
      <c r="G16" s="8">
        <v>5</v>
      </c>
      <c r="H16" s="8">
        <v>1</v>
      </c>
      <c r="I16" s="8">
        <v>5</v>
      </c>
      <c r="J16" s="8">
        <v>0</v>
      </c>
      <c r="K16" s="9">
        <v>15</v>
      </c>
      <c r="L16" s="9">
        <v>4</v>
      </c>
      <c r="M16" s="9">
        <v>2</v>
      </c>
      <c r="N16" s="9">
        <f>5+Y16</f>
        <v>5</v>
      </c>
      <c r="O16" s="9"/>
      <c r="P16" s="21"/>
      <c r="Q16">
        <f t="shared" si="0"/>
        <v>210000</v>
      </c>
      <c r="R16" t="str">
        <f t="shared" si="1"/>
        <v>equal</v>
      </c>
      <c r="S16">
        <f t="shared" si="2"/>
        <v>100.8</v>
      </c>
      <c r="T16">
        <v>0</v>
      </c>
      <c r="U16">
        <v>1</v>
      </c>
      <c r="V16" t="s">
        <v>47</v>
      </c>
    </row>
    <row r="17" spans="1:23" ht="31.2" x14ac:dyDescent="0.3">
      <c r="A17" s="10" t="s">
        <v>33</v>
      </c>
      <c r="B17" s="8">
        <v>1</v>
      </c>
      <c r="C17" s="8">
        <v>2</v>
      </c>
      <c r="D17" s="22">
        <v>2</v>
      </c>
      <c r="E17" s="8">
        <v>1</v>
      </c>
      <c r="F17" s="8">
        <v>1</v>
      </c>
      <c r="G17" s="8">
        <v>1</v>
      </c>
      <c r="H17" s="8">
        <v>1</v>
      </c>
      <c r="I17" s="8">
        <v>3</v>
      </c>
      <c r="J17" s="8">
        <v>0</v>
      </c>
      <c r="K17" s="9">
        <v>2</v>
      </c>
      <c r="L17" s="9">
        <v>8</v>
      </c>
      <c r="M17" s="9">
        <v>2</v>
      </c>
      <c r="N17" s="9">
        <v>5</v>
      </c>
      <c r="O17" s="9">
        <v>5</v>
      </c>
      <c r="P17" s="21"/>
      <c r="Q17">
        <f t="shared" si="0"/>
        <v>60000</v>
      </c>
      <c r="R17" t="str">
        <f t="shared" si="1"/>
        <v>equal</v>
      </c>
      <c r="S17">
        <f t="shared" si="2"/>
        <v>73.199999999999989</v>
      </c>
      <c r="T17">
        <v>0</v>
      </c>
      <c r="U17">
        <v>1</v>
      </c>
      <c r="V17" t="s">
        <v>74</v>
      </c>
      <c r="W17" t="s">
        <v>9</v>
      </c>
    </row>
    <row r="18" spans="1:23" ht="15.6" x14ac:dyDescent="0.3">
      <c r="A18" s="10" t="s">
        <v>34</v>
      </c>
      <c r="B18" s="8">
        <v>1</v>
      </c>
      <c r="C18" s="8">
        <v>3</v>
      </c>
      <c r="D18" s="8"/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0</v>
      </c>
      <c r="K18" s="9">
        <v>5</v>
      </c>
      <c r="L18" s="9">
        <v>4</v>
      </c>
      <c r="M18" s="9">
        <v>2</v>
      </c>
      <c r="N18" s="9">
        <f>3+Y18</f>
        <v>3</v>
      </c>
      <c r="O18" s="9"/>
      <c r="P18" s="21"/>
      <c r="Q18">
        <f t="shared" si="0"/>
        <v>0</v>
      </c>
      <c r="R18" t="str">
        <f t="shared" si="1"/>
        <v>Low</v>
      </c>
      <c r="S18">
        <f t="shared" si="2"/>
        <v>30</v>
      </c>
      <c r="T18">
        <v>0</v>
      </c>
      <c r="U18">
        <v>1</v>
      </c>
      <c r="V18" t="s">
        <v>61</v>
      </c>
    </row>
    <row r="19" spans="1:23" ht="15.6" x14ac:dyDescent="0.3">
      <c r="A19" s="17" t="s">
        <v>66</v>
      </c>
      <c r="B19" s="12">
        <v>0</v>
      </c>
      <c r="C19" s="12">
        <v>0</v>
      </c>
      <c r="D19" s="12"/>
      <c r="E19" s="12">
        <v>0</v>
      </c>
      <c r="F19" s="12">
        <v>0</v>
      </c>
      <c r="G19" s="12">
        <v>0</v>
      </c>
      <c r="H19" s="12">
        <v>0</v>
      </c>
      <c r="I19" s="12">
        <v>5</v>
      </c>
      <c r="K19" s="18">
        <v>4</v>
      </c>
      <c r="L19" s="18">
        <v>10</v>
      </c>
      <c r="M19" s="18">
        <v>2</v>
      </c>
      <c r="N19" s="18">
        <v>20</v>
      </c>
      <c r="O19" s="18">
        <v>0</v>
      </c>
      <c r="P19" s="21"/>
      <c r="T19">
        <v>0</v>
      </c>
      <c r="V19" t="s">
        <v>67</v>
      </c>
    </row>
    <row r="20" spans="1:23" ht="15.6" x14ac:dyDescent="0.3">
      <c r="A20" s="11" t="s">
        <v>35</v>
      </c>
      <c r="B20">
        <f>B2+B3+SUM(B6:B12)+B14+B15+B17+B18</f>
        <v>20</v>
      </c>
      <c r="C20">
        <f t="shared" ref="C20:N20" si="3">C2+C3+SUM(C6:C12)+C14+C15+C17+C18</f>
        <v>88</v>
      </c>
      <c r="D20">
        <f t="shared" si="3"/>
        <v>48</v>
      </c>
      <c r="E20">
        <f t="shared" si="3"/>
        <v>66</v>
      </c>
      <c r="F20">
        <f t="shared" si="3"/>
        <v>69</v>
      </c>
      <c r="G20">
        <f t="shared" si="3"/>
        <v>49</v>
      </c>
      <c r="H20">
        <f t="shared" si="3"/>
        <v>59</v>
      </c>
      <c r="I20">
        <f t="shared" si="3"/>
        <v>83</v>
      </c>
      <c r="J20">
        <f t="shared" si="3"/>
        <v>19</v>
      </c>
      <c r="K20">
        <f t="shared" si="3"/>
        <v>87</v>
      </c>
      <c r="L20">
        <f t="shared" si="3"/>
        <v>75</v>
      </c>
      <c r="M20">
        <f t="shared" si="3"/>
        <v>40</v>
      </c>
      <c r="N20">
        <f t="shared" si="3"/>
        <v>70</v>
      </c>
      <c r="O20">
        <f>O2+O3+SUM(O6:O12)+O14+O15+O17+O18</f>
        <v>71</v>
      </c>
      <c r="Q20">
        <f t="shared" ref="Q20:U20" si="4">SUM(Q2:Q18)</f>
        <v>2290000</v>
      </c>
      <c r="R20">
        <f t="shared" si="4"/>
        <v>0</v>
      </c>
      <c r="S20">
        <f t="shared" si="4"/>
        <v>1056</v>
      </c>
      <c r="T20">
        <f>SUM(T2:T19)</f>
        <v>0</v>
      </c>
      <c r="U20">
        <f t="shared" si="4"/>
        <v>17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B3F46-7E81-4318-BC04-F28938F5D34D}">
  <dimension ref="A1:AA20"/>
  <sheetViews>
    <sheetView workbookViewId="0">
      <pane xSplit="1" topLeftCell="B1" activePane="topRight" state="frozen"/>
      <selection pane="topRight" activeCell="O15" sqref="O15"/>
    </sheetView>
  </sheetViews>
  <sheetFormatPr defaultRowHeight="14.4" x14ac:dyDescent="0.3"/>
  <cols>
    <col min="1" max="1" width="18" customWidth="1"/>
    <col min="2" max="3" width="3.77734375" bestFit="1" customWidth="1"/>
    <col min="4" max="4" width="5.6640625" bestFit="1" customWidth="1"/>
    <col min="5" max="15" width="3.77734375" bestFit="1" customWidth="1"/>
    <col min="16" max="16" width="3.77734375" customWidth="1"/>
    <col min="17" max="17" width="15.33203125" customWidth="1"/>
    <col min="18" max="21" width="3.77734375" bestFit="1" customWidth="1"/>
    <col min="22" max="22" width="18.77734375" bestFit="1" customWidth="1"/>
  </cols>
  <sheetData>
    <row r="1" spans="1:27" ht="130.19999999999999" x14ac:dyDescent="0.3">
      <c r="A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6" t="s">
        <v>13</v>
      </c>
      <c r="O1" s="7" t="s">
        <v>77</v>
      </c>
      <c r="P1" s="20" t="s">
        <v>78</v>
      </c>
      <c r="Q1" s="1" t="s">
        <v>15</v>
      </c>
      <c r="R1" s="1" t="s">
        <v>16</v>
      </c>
      <c r="S1" s="1" t="s">
        <v>17</v>
      </c>
      <c r="T1" s="1" t="s">
        <v>18</v>
      </c>
      <c r="U1" s="13" t="s">
        <v>37</v>
      </c>
    </row>
    <row r="2" spans="1:27" ht="15.6" x14ac:dyDescent="0.3">
      <c r="A2" s="10" t="s">
        <v>19</v>
      </c>
      <c r="B2" s="8">
        <v>1</v>
      </c>
      <c r="C2" s="8">
        <v>5</v>
      </c>
      <c r="D2" s="8"/>
      <c r="E2" s="8">
        <v>5</v>
      </c>
      <c r="F2" s="8">
        <v>5</v>
      </c>
      <c r="G2" s="8">
        <v>5</v>
      </c>
      <c r="H2" s="8">
        <v>5</v>
      </c>
      <c r="I2" s="8">
        <v>4</v>
      </c>
      <c r="J2" s="8">
        <v>0</v>
      </c>
      <c r="K2" s="9">
        <v>15</v>
      </c>
      <c r="L2" s="9">
        <v>10</v>
      </c>
      <c r="M2" s="9">
        <v>5</v>
      </c>
      <c r="N2" s="9">
        <v>8</v>
      </c>
      <c r="O2" s="9">
        <v>4</v>
      </c>
      <c r="P2" s="21"/>
      <c r="Q2">
        <f t="shared" ref="Q2:Q18" si="0">(D2*10000)+IF(E2&gt;=D2,D2*10000,0)+IF(E2&lt;D2,E2*10000,0)+IF(F2&gt;=D2,D2*10000,0)+IF(F2&lt;D2,F2*10000,0)+IF(G2&gt;=D2,D2*10000,0)+IF(G2&lt;D2,G2*10000,0)+IF(H2&gt;=D2,D2*10000,0)+IF(H2&lt;D2,H2*10000,0)</f>
        <v>0</v>
      </c>
      <c r="R2" t="str">
        <f t="shared" ref="R2:R18" si="1">IF(D2&lt;C2,"Low", "equal")</f>
        <v>Low</v>
      </c>
      <c r="S2">
        <f t="shared" ref="S2:S18" si="2">IF(T2=0,20,-20)+IF(D2=C2,20,-20)+IF(E2=D2,10,0)+IF(E2&lt;D2,(0.8*E2),0)+IF(F2=D2,10,0)+IF(F2&lt;D2,(0.8*F2),0)+IF(G2=D2,10,0)+IF(G2&lt;D2,(0.8*G2),0)+IF(H2=D2,10,0)+IF(H2&lt;D2,(0.8*H2),0)+IF(U2=1,20,-20)+IF(I2=0,-10,10)</f>
        <v>30</v>
      </c>
      <c r="T2">
        <v>0</v>
      </c>
      <c r="U2">
        <v>1</v>
      </c>
      <c r="V2" t="s">
        <v>55</v>
      </c>
      <c r="Z2">
        <f>D2/C2</f>
        <v>0</v>
      </c>
      <c r="AA2">
        <f>O2/C2</f>
        <v>0.8</v>
      </c>
    </row>
    <row r="3" spans="1:27" ht="15.6" x14ac:dyDescent="0.3">
      <c r="A3" s="10" t="s">
        <v>20</v>
      </c>
      <c r="B3" s="8">
        <v>3</v>
      </c>
      <c r="C3" s="8">
        <v>13</v>
      </c>
      <c r="D3" s="8">
        <v>13</v>
      </c>
      <c r="E3" s="8">
        <v>15</v>
      </c>
      <c r="F3" s="8">
        <v>15</v>
      </c>
      <c r="G3" s="8">
        <v>7</v>
      </c>
      <c r="H3" s="8">
        <v>15</v>
      </c>
      <c r="I3" s="8">
        <v>18</v>
      </c>
      <c r="J3" s="8">
        <v>5</v>
      </c>
      <c r="K3" s="9">
        <v>9</v>
      </c>
      <c r="L3" s="9">
        <v>6</v>
      </c>
      <c r="M3" s="9">
        <v>1</v>
      </c>
      <c r="N3" s="9">
        <v>4</v>
      </c>
      <c r="O3" s="9">
        <v>9</v>
      </c>
      <c r="P3" s="21"/>
      <c r="Q3">
        <f t="shared" si="0"/>
        <v>590000</v>
      </c>
      <c r="R3" t="str">
        <f t="shared" si="1"/>
        <v>equal</v>
      </c>
      <c r="S3">
        <f t="shared" si="2"/>
        <v>75.599999999999994</v>
      </c>
      <c r="T3">
        <v>0</v>
      </c>
      <c r="U3">
        <v>1</v>
      </c>
      <c r="V3" t="s">
        <v>56</v>
      </c>
      <c r="Z3">
        <f t="shared" ref="Z3:Z19" si="3">D3/C3</f>
        <v>1</v>
      </c>
      <c r="AA3">
        <f t="shared" ref="AA3:AA18" si="4">O3/C3</f>
        <v>0.69230769230769229</v>
      </c>
    </row>
    <row r="4" spans="1:27" ht="15.6" x14ac:dyDescent="0.3">
      <c r="A4" s="16" t="s">
        <v>21</v>
      </c>
      <c r="B4" s="8">
        <v>1</v>
      </c>
      <c r="C4" s="8">
        <v>2</v>
      </c>
      <c r="D4" s="8">
        <v>2</v>
      </c>
      <c r="E4" s="8">
        <v>1</v>
      </c>
      <c r="F4" s="8">
        <v>1</v>
      </c>
      <c r="G4" s="8">
        <v>0</v>
      </c>
      <c r="H4" s="8">
        <v>1</v>
      </c>
      <c r="I4" s="8">
        <v>1</v>
      </c>
      <c r="J4" s="8">
        <v>0</v>
      </c>
      <c r="K4" s="9">
        <v>5</v>
      </c>
      <c r="L4" s="9">
        <v>5</v>
      </c>
      <c r="M4" s="9">
        <v>3</v>
      </c>
      <c r="N4" s="9">
        <v>6</v>
      </c>
      <c r="O4" s="9">
        <v>5</v>
      </c>
      <c r="P4" s="21"/>
      <c r="Q4">
        <f t="shared" si="0"/>
        <v>50000</v>
      </c>
      <c r="R4" t="str">
        <f t="shared" si="1"/>
        <v>equal</v>
      </c>
      <c r="S4">
        <f t="shared" si="2"/>
        <v>72.399999999999991</v>
      </c>
      <c r="T4">
        <v>0</v>
      </c>
      <c r="U4">
        <v>1</v>
      </c>
      <c r="V4" t="s">
        <v>79</v>
      </c>
      <c r="Z4">
        <f t="shared" si="3"/>
        <v>1</v>
      </c>
      <c r="AA4">
        <f t="shared" si="4"/>
        <v>2.5</v>
      </c>
    </row>
    <row r="5" spans="1:27" ht="15.6" x14ac:dyDescent="0.3">
      <c r="A5" s="10" t="s">
        <v>22</v>
      </c>
      <c r="B5" s="8">
        <v>1</v>
      </c>
      <c r="C5" s="8">
        <v>3</v>
      </c>
      <c r="D5" s="8">
        <v>3</v>
      </c>
      <c r="E5" s="8">
        <v>1</v>
      </c>
      <c r="F5" s="8">
        <v>1</v>
      </c>
      <c r="G5" s="8">
        <v>1</v>
      </c>
      <c r="H5" s="8">
        <v>2</v>
      </c>
      <c r="I5" s="8">
        <v>2</v>
      </c>
      <c r="J5" s="8">
        <v>0</v>
      </c>
      <c r="K5" s="9">
        <v>5</v>
      </c>
      <c r="L5" s="9">
        <v>5</v>
      </c>
      <c r="M5" s="9">
        <v>3</v>
      </c>
      <c r="N5" s="9">
        <v>2</v>
      </c>
      <c r="O5" s="9">
        <v>5</v>
      </c>
      <c r="P5" s="21"/>
      <c r="Q5">
        <f t="shared" si="0"/>
        <v>80000</v>
      </c>
      <c r="R5" t="str">
        <f t="shared" si="1"/>
        <v>equal</v>
      </c>
      <c r="S5">
        <f t="shared" si="2"/>
        <v>74</v>
      </c>
      <c r="T5">
        <v>0</v>
      </c>
      <c r="U5">
        <v>1</v>
      </c>
      <c r="V5" t="s">
        <v>75</v>
      </c>
      <c r="W5" t="s">
        <v>9</v>
      </c>
      <c r="Z5">
        <f t="shared" si="3"/>
        <v>1</v>
      </c>
      <c r="AA5">
        <f t="shared" si="4"/>
        <v>1.6666666666666667</v>
      </c>
    </row>
    <row r="6" spans="1:27" ht="15.6" x14ac:dyDescent="0.3">
      <c r="A6" s="10" t="s">
        <v>23</v>
      </c>
      <c r="B6" s="8">
        <v>1</v>
      </c>
      <c r="C6" s="8">
        <v>7</v>
      </c>
      <c r="D6" s="8">
        <v>7</v>
      </c>
      <c r="E6" s="8">
        <v>4</v>
      </c>
      <c r="F6" s="8">
        <v>5</v>
      </c>
      <c r="G6" s="8">
        <v>2</v>
      </c>
      <c r="H6" s="8">
        <v>2</v>
      </c>
      <c r="I6" s="8">
        <v>2</v>
      </c>
      <c r="J6" s="8">
        <v>0</v>
      </c>
      <c r="K6" s="9">
        <v>6</v>
      </c>
      <c r="L6" s="9">
        <v>5</v>
      </c>
      <c r="M6" s="9">
        <v>2</v>
      </c>
      <c r="N6" s="9">
        <f>5+Y6</f>
        <v>5</v>
      </c>
      <c r="O6" s="9">
        <v>1</v>
      </c>
      <c r="P6" s="21"/>
      <c r="Q6">
        <f t="shared" si="0"/>
        <v>200000</v>
      </c>
      <c r="R6" t="str">
        <f t="shared" si="1"/>
        <v>equal</v>
      </c>
      <c r="S6">
        <f t="shared" si="2"/>
        <v>80.400000000000006</v>
      </c>
      <c r="T6">
        <v>0</v>
      </c>
      <c r="U6">
        <v>1</v>
      </c>
      <c r="V6" t="s">
        <v>39</v>
      </c>
      <c r="Z6">
        <f t="shared" si="3"/>
        <v>1</v>
      </c>
      <c r="AA6">
        <f t="shared" si="4"/>
        <v>0.14285714285714285</v>
      </c>
    </row>
    <row r="7" spans="1:27" ht="15.6" x14ac:dyDescent="0.3">
      <c r="A7" s="10" t="s">
        <v>24</v>
      </c>
      <c r="B7" s="8">
        <v>1</v>
      </c>
      <c r="C7" s="8">
        <v>5</v>
      </c>
      <c r="D7" s="8"/>
      <c r="E7" s="8">
        <v>2</v>
      </c>
      <c r="F7" s="8">
        <v>2</v>
      </c>
      <c r="G7" s="8">
        <v>0</v>
      </c>
      <c r="H7" s="8">
        <v>2</v>
      </c>
      <c r="I7" s="8">
        <v>4</v>
      </c>
      <c r="J7" s="8">
        <v>0</v>
      </c>
      <c r="K7" s="9">
        <v>8</v>
      </c>
      <c r="L7" s="9">
        <v>10</v>
      </c>
      <c r="M7" s="9">
        <v>3</v>
      </c>
      <c r="N7" s="9">
        <f>10</f>
        <v>10</v>
      </c>
      <c r="O7" s="9"/>
      <c r="P7" s="21"/>
      <c r="Q7">
        <f t="shared" si="0"/>
        <v>0</v>
      </c>
      <c r="R7" t="str">
        <f t="shared" si="1"/>
        <v>Low</v>
      </c>
      <c r="S7">
        <f t="shared" si="2"/>
        <v>40</v>
      </c>
      <c r="T7">
        <v>0</v>
      </c>
      <c r="U7">
        <v>1</v>
      </c>
      <c r="V7" t="s">
        <v>60</v>
      </c>
      <c r="W7" t="s">
        <v>62</v>
      </c>
      <c r="Z7">
        <f t="shared" si="3"/>
        <v>0</v>
      </c>
      <c r="AA7">
        <f t="shared" si="4"/>
        <v>0</v>
      </c>
    </row>
    <row r="8" spans="1:27" ht="15.6" x14ac:dyDescent="0.3">
      <c r="A8" s="10" t="s">
        <v>25</v>
      </c>
      <c r="B8" s="8">
        <v>3</v>
      </c>
      <c r="C8" s="8">
        <v>15</v>
      </c>
      <c r="D8" s="8">
        <v>5</v>
      </c>
      <c r="E8" s="8">
        <v>15</v>
      </c>
      <c r="F8" s="8">
        <v>15</v>
      </c>
      <c r="G8" s="8">
        <v>15</v>
      </c>
      <c r="H8" s="8">
        <v>15</v>
      </c>
      <c r="I8" s="8">
        <v>15</v>
      </c>
      <c r="J8" s="8">
        <v>2</v>
      </c>
      <c r="K8" s="9">
        <v>10</v>
      </c>
      <c r="L8" s="9">
        <v>0</v>
      </c>
      <c r="M8" s="9">
        <v>1</v>
      </c>
      <c r="N8" s="9">
        <v>10</v>
      </c>
      <c r="O8" s="9">
        <v>1</v>
      </c>
      <c r="P8" s="21"/>
      <c r="Q8">
        <f t="shared" si="0"/>
        <v>250000</v>
      </c>
      <c r="R8" t="str">
        <f t="shared" si="1"/>
        <v>Low</v>
      </c>
      <c r="S8">
        <f t="shared" si="2"/>
        <v>30</v>
      </c>
      <c r="T8">
        <v>0</v>
      </c>
      <c r="U8">
        <v>1</v>
      </c>
      <c r="V8" t="s">
        <v>68</v>
      </c>
      <c r="Z8">
        <f t="shared" si="3"/>
        <v>0.33333333333333331</v>
      </c>
      <c r="AA8">
        <f t="shared" si="4"/>
        <v>6.6666666666666666E-2</v>
      </c>
    </row>
    <row r="9" spans="1:27" ht="15.6" x14ac:dyDescent="0.3">
      <c r="A9" s="10" t="s">
        <v>26</v>
      </c>
      <c r="B9" s="8">
        <v>1</v>
      </c>
      <c r="C9" s="8">
        <v>4</v>
      </c>
      <c r="D9" s="8">
        <v>3</v>
      </c>
      <c r="E9" s="8">
        <v>2</v>
      </c>
      <c r="F9" s="8">
        <v>2</v>
      </c>
      <c r="G9" s="8">
        <v>1</v>
      </c>
      <c r="H9" s="15">
        <v>1</v>
      </c>
      <c r="I9" s="8">
        <v>5</v>
      </c>
      <c r="J9" s="8">
        <v>1</v>
      </c>
      <c r="K9" s="9">
        <v>0</v>
      </c>
      <c r="L9" s="9">
        <v>8</v>
      </c>
      <c r="M9" s="9">
        <v>3</v>
      </c>
      <c r="N9" s="9">
        <f>0</f>
        <v>0</v>
      </c>
      <c r="O9" s="9">
        <v>7</v>
      </c>
      <c r="P9" s="21"/>
      <c r="Q9">
        <f t="shared" si="0"/>
        <v>90000</v>
      </c>
      <c r="R9" t="str">
        <f t="shared" si="1"/>
        <v>Low</v>
      </c>
      <c r="S9">
        <f t="shared" si="2"/>
        <v>34.799999999999997</v>
      </c>
      <c r="T9">
        <v>0</v>
      </c>
      <c r="U9">
        <v>1</v>
      </c>
      <c r="V9" t="s">
        <v>44</v>
      </c>
      <c r="W9" t="s">
        <v>73</v>
      </c>
      <c r="Z9">
        <f t="shared" si="3"/>
        <v>0.75</v>
      </c>
      <c r="AA9">
        <f t="shared" si="4"/>
        <v>1.75</v>
      </c>
    </row>
    <row r="10" spans="1:27" ht="15.6" x14ac:dyDescent="0.3">
      <c r="A10" s="10" t="s">
        <v>27</v>
      </c>
      <c r="B10" s="8">
        <v>1</v>
      </c>
      <c r="C10" s="8">
        <v>5</v>
      </c>
      <c r="D10" s="8">
        <v>5</v>
      </c>
      <c r="E10" s="8">
        <v>2</v>
      </c>
      <c r="F10" s="8">
        <v>2</v>
      </c>
      <c r="G10" s="8">
        <v>2</v>
      </c>
      <c r="H10" s="8">
        <v>2</v>
      </c>
      <c r="I10" s="8">
        <v>11</v>
      </c>
      <c r="J10" s="8">
        <v>5</v>
      </c>
      <c r="K10" s="9">
        <v>7</v>
      </c>
      <c r="L10" s="9">
        <v>6</v>
      </c>
      <c r="M10" s="9">
        <v>5</v>
      </c>
      <c r="N10" s="9">
        <v>6</v>
      </c>
      <c r="O10" s="9">
        <v>4</v>
      </c>
      <c r="P10" s="21">
        <v>1</v>
      </c>
      <c r="Q10">
        <f t="shared" si="0"/>
        <v>130000</v>
      </c>
      <c r="R10" t="str">
        <f t="shared" si="1"/>
        <v>equal</v>
      </c>
      <c r="S10">
        <f t="shared" si="2"/>
        <v>76.400000000000006</v>
      </c>
      <c r="T10">
        <v>0</v>
      </c>
      <c r="U10">
        <v>1</v>
      </c>
      <c r="V10" t="s">
        <v>45</v>
      </c>
      <c r="Z10">
        <f t="shared" si="3"/>
        <v>1</v>
      </c>
      <c r="AA10">
        <f t="shared" si="4"/>
        <v>0.8</v>
      </c>
    </row>
    <row r="11" spans="1:27" ht="15.6" x14ac:dyDescent="0.3">
      <c r="A11" s="10" t="s">
        <v>28</v>
      </c>
      <c r="B11" s="8">
        <v>2</v>
      </c>
      <c r="C11" s="8">
        <v>10</v>
      </c>
      <c r="D11" s="22">
        <v>9</v>
      </c>
      <c r="E11" s="8">
        <v>5</v>
      </c>
      <c r="F11" s="8">
        <v>5</v>
      </c>
      <c r="G11" s="8">
        <v>3</v>
      </c>
      <c r="H11" s="8">
        <v>7</v>
      </c>
      <c r="I11" s="8">
        <v>6</v>
      </c>
      <c r="J11" s="8">
        <v>2</v>
      </c>
      <c r="K11" s="9">
        <v>10</v>
      </c>
      <c r="L11" s="9">
        <v>0</v>
      </c>
      <c r="M11" s="9">
        <v>10</v>
      </c>
      <c r="N11" s="9">
        <v>7</v>
      </c>
      <c r="O11" s="9">
        <v>5</v>
      </c>
      <c r="P11" s="21"/>
      <c r="Q11">
        <f t="shared" si="0"/>
        <v>290000</v>
      </c>
      <c r="R11" t="str">
        <f t="shared" si="1"/>
        <v>Low</v>
      </c>
      <c r="S11">
        <f t="shared" si="2"/>
        <v>46</v>
      </c>
      <c r="T11">
        <v>0</v>
      </c>
      <c r="U11">
        <v>1</v>
      </c>
      <c r="V11" t="s">
        <v>40</v>
      </c>
      <c r="W11" t="s">
        <v>73</v>
      </c>
      <c r="Z11">
        <f t="shared" si="3"/>
        <v>0.9</v>
      </c>
      <c r="AA11">
        <f t="shared" si="4"/>
        <v>0.5</v>
      </c>
    </row>
    <row r="12" spans="1:27" ht="15.6" x14ac:dyDescent="0.3">
      <c r="A12" s="10" t="s">
        <v>36</v>
      </c>
      <c r="B12" s="8">
        <v>2</v>
      </c>
      <c r="C12" s="8">
        <v>10</v>
      </c>
      <c r="D12" s="8">
        <v>10</v>
      </c>
      <c r="E12" s="8">
        <v>10</v>
      </c>
      <c r="F12" s="8">
        <v>10</v>
      </c>
      <c r="G12" s="8">
        <v>10</v>
      </c>
      <c r="H12" s="8">
        <v>10</v>
      </c>
      <c r="I12" s="8">
        <v>2</v>
      </c>
      <c r="J12" s="8">
        <v>0</v>
      </c>
      <c r="K12" s="9">
        <v>1</v>
      </c>
      <c r="L12" s="9">
        <v>0</v>
      </c>
      <c r="M12" s="9">
        <v>4</v>
      </c>
      <c r="N12" s="9">
        <f>5+Y12</f>
        <v>5</v>
      </c>
      <c r="O12" s="9">
        <v>8</v>
      </c>
      <c r="P12" s="21"/>
      <c r="Q12">
        <f t="shared" si="0"/>
        <v>500000</v>
      </c>
      <c r="R12" t="str">
        <f t="shared" si="1"/>
        <v>equal</v>
      </c>
      <c r="S12">
        <f t="shared" si="2"/>
        <v>110</v>
      </c>
      <c r="T12">
        <v>0</v>
      </c>
      <c r="U12">
        <v>1</v>
      </c>
      <c r="V12" t="s">
        <v>41</v>
      </c>
      <c r="W12" t="s">
        <v>73</v>
      </c>
      <c r="Z12">
        <f t="shared" si="3"/>
        <v>1</v>
      </c>
      <c r="AA12">
        <f t="shared" si="4"/>
        <v>0.8</v>
      </c>
    </row>
    <row r="13" spans="1:27" ht="15.6" x14ac:dyDescent="0.3">
      <c r="A13" s="16" t="s">
        <v>29</v>
      </c>
      <c r="B13" s="8">
        <v>1</v>
      </c>
      <c r="C13" s="8">
        <v>3</v>
      </c>
      <c r="D13" s="8"/>
      <c r="E13" s="8">
        <v>0</v>
      </c>
      <c r="F13" s="8">
        <v>0</v>
      </c>
      <c r="G13" s="8">
        <v>0</v>
      </c>
      <c r="H13" s="8">
        <v>2</v>
      </c>
      <c r="I13" s="8">
        <v>5</v>
      </c>
      <c r="J13" s="8">
        <v>0</v>
      </c>
      <c r="K13" s="9">
        <v>1</v>
      </c>
      <c r="L13" s="9">
        <v>15</v>
      </c>
      <c r="M13" s="9">
        <v>7</v>
      </c>
      <c r="N13" s="9">
        <v>0</v>
      </c>
      <c r="O13" s="9"/>
      <c r="P13" s="21"/>
      <c r="Q13">
        <f t="shared" si="0"/>
        <v>0</v>
      </c>
      <c r="R13" t="str">
        <f t="shared" si="1"/>
        <v>Low</v>
      </c>
      <c r="S13">
        <f t="shared" si="2"/>
        <v>60</v>
      </c>
      <c r="T13">
        <v>0</v>
      </c>
      <c r="U13">
        <v>1</v>
      </c>
      <c r="Z13">
        <f t="shared" si="3"/>
        <v>0</v>
      </c>
      <c r="AA13">
        <f t="shared" si="4"/>
        <v>0</v>
      </c>
    </row>
    <row r="14" spans="1:27" ht="31.2" x14ac:dyDescent="0.3">
      <c r="A14" s="10" t="s">
        <v>30</v>
      </c>
      <c r="B14" s="8">
        <v>1</v>
      </c>
      <c r="C14" s="8">
        <v>4</v>
      </c>
      <c r="D14" s="22"/>
      <c r="E14" s="8">
        <v>1</v>
      </c>
      <c r="F14" s="8">
        <v>1</v>
      </c>
      <c r="G14" s="8">
        <v>1</v>
      </c>
      <c r="H14" s="8">
        <v>1</v>
      </c>
      <c r="I14" s="8">
        <v>5</v>
      </c>
      <c r="J14" s="8">
        <v>2</v>
      </c>
      <c r="K14" s="9">
        <v>5</v>
      </c>
      <c r="L14" s="9">
        <v>4</v>
      </c>
      <c r="M14" s="9">
        <v>2</v>
      </c>
      <c r="N14" s="9">
        <v>1</v>
      </c>
      <c r="O14" s="9">
        <v>14</v>
      </c>
      <c r="P14" s="21"/>
      <c r="Q14">
        <f t="shared" si="0"/>
        <v>0</v>
      </c>
      <c r="R14" t="str">
        <f t="shared" si="1"/>
        <v>Low</v>
      </c>
      <c r="S14">
        <f t="shared" si="2"/>
        <v>30</v>
      </c>
      <c r="T14">
        <v>0</v>
      </c>
      <c r="U14">
        <v>1</v>
      </c>
      <c r="V14" t="s">
        <v>49</v>
      </c>
      <c r="W14" t="s">
        <v>9</v>
      </c>
      <c r="Z14">
        <f t="shared" si="3"/>
        <v>0</v>
      </c>
      <c r="AA14">
        <f t="shared" si="4"/>
        <v>3.5</v>
      </c>
    </row>
    <row r="15" spans="1:27" ht="15.6" x14ac:dyDescent="0.3">
      <c r="A15" s="10" t="s">
        <v>31</v>
      </c>
      <c r="B15" s="8">
        <v>2</v>
      </c>
      <c r="C15" s="8">
        <v>6</v>
      </c>
      <c r="D15" s="8">
        <v>6</v>
      </c>
      <c r="E15" s="8">
        <v>5</v>
      </c>
      <c r="F15" s="8">
        <v>5</v>
      </c>
      <c r="G15" s="8">
        <v>1</v>
      </c>
      <c r="H15" s="8">
        <v>1</v>
      </c>
      <c r="I15" s="8">
        <v>5</v>
      </c>
      <c r="J15" s="8">
        <v>2</v>
      </c>
      <c r="K15" s="9">
        <v>7</v>
      </c>
      <c r="L15" s="9">
        <v>0</v>
      </c>
      <c r="M15" s="9">
        <v>8</v>
      </c>
      <c r="N15" s="9">
        <v>2</v>
      </c>
      <c r="O15" s="9">
        <v>21</v>
      </c>
      <c r="P15" s="21">
        <v>1</v>
      </c>
      <c r="Q15">
        <f t="shared" si="0"/>
        <v>180000</v>
      </c>
      <c r="R15" t="str">
        <f t="shared" si="1"/>
        <v>equal</v>
      </c>
      <c r="S15">
        <f t="shared" si="2"/>
        <v>79.599999999999994</v>
      </c>
      <c r="T15">
        <v>0</v>
      </c>
      <c r="U15">
        <v>1</v>
      </c>
      <c r="V15" t="s">
        <v>43</v>
      </c>
      <c r="W15" s="19" t="s">
        <v>9</v>
      </c>
      <c r="X15" s="19" t="s">
        <v>76</v>
      </c>
      <c r="Z15">
        <f t="shared" si="3"/>
        <v>1</v>
      </c>
      <c r="AA15">
        <f t="shared" si="4"/>
        <v>3.5</v>
      </c>
    </row>
    <row r="16" spans="1:27" ht="15.6" x14ac:dyDescent="0.3">
      <c r="A16" s="10" t="s">
        <v>32</v>
      </c>
      <c r="B16" s="8">
        <v>1</v>
      </c>
      <c r="C16" s="8">
        <v>5</v>
      </c>
      <c r="D16" s="8">
        <v>1</v>
      </c>
      <c r="E16" s="8">
        <v>5</v>
      </c>
      <c r="F16" s="8">
        <v>5</v>
      </c>
      <c r="G16" s="8">
        <v>5</v>
      </c>
      <c r="H16" s="8">
        <v>1</v>
      </c>
      <c r="I16" s="8">
        <v>5</v>
      </c>
      <c r="J16" s="8">
        <v>0</v>
      </c>
      <c r="K16" s="9">
        <v>15</v>
      </c>
      <c r="L16" s="9">
        <v>4</v>
      </c>
      <c r="M16" s="9">
        <v>2</v>
      </c>
      <c r="N16" s="9">
        <f>5+Y16</f>
        <v>5</v>
      </c>
      <c r="O16" s="9"/>
      <c r="P16" s="21"/>
      <c r="Q16">
        <f t="shared" si="0"/>
        <v>50000</v>
      </c>
      <c r="R16" t="str">
        <f t="shared" si="1"/>
        <v>Low</v>
      </c>
      <c r="S16">
        <f t="shared" si="2"/>
        <v>40</v>
      </c>
      <c r="T16">
        <v>0</v>
      </c>
      <c r="U16">
        <v>1</v>
      </c>
      <c r="V16" t="s">
        <v>47</v>
      </c>
      <c r="Z16">
        <f t="shared" si="3"/>
        <v>0.2</v>
      </c>
      <c r="AA16">
        <f t="shared" si="4"/>
        <v>0</v>
      </c>
    </row>
    <row r="17" spans="1:27" ht="31.2" x14ac:dyDescent="0.3">
      <c r="A17" s="10" t="s">
        <v>33</v>
      </c>
      <c r="B17" s="8">
        <v>1</v>
      </c>
      <c r="C17" s="8">
        <v>2</v>
      </c>
      <c r="D17" s="22">
        <v>2</v>
      </c>
      <c r="E17" s="8">
        <v>1</v>
      </c>
      <c r="F17" s="8">
        <v>1</v>
      </c>
      <c r="G17" s="8">
        <v>1</v>
      </c>
      <c r="H17" s="8">
        <v>1</v>
      </c>
      <c r="I17" s="8">
        <v>3</v>
      </c>
      <c r="J17" s="8">
        <v>0</v>
      </c>
      <c r="K17" s="9">
        <v>2</v>
      </c>
      <c r="L17" s="9">
        <v>8</v>
      </c>
      <c r="M17" s="9">
        <v>3</v>
      </c>
      <c r="N17" s="9">
        <v>5</v>
      </c>
      <c r="O17" s="9">
        <v>5</v>
      </c>
      <c r="P17" s="21"/>
      <c r="Q17">
        <f t="shared" si="0"/>
        <v>60000</v>
      </c>
      <c r="R17" t="str">
        <f t="shared" si="1"/>
        <v>equal</v>
      </c>
      <c r="S17">
        <f t="shared" si="2"/>
        <v>73.199999999999989</v>
      </c>
      <c r="T17">
        <v>0</v>
      </c>
      <c r="U17">
        <v>1</v>
      </c>
      <c r="V17" t="s">
        <v>74</v>
      </c>
      <c r="W17" t="s">
        <v>9</v>
      </c>
      <c r="Z17">
        <f t="shared" si="3"/>
        <v>1</v>
      </c>
      <c r="AA17">
        <f t="shared" si="4"/>
        <v>2.5</v>
      </c>
    </row>
    <row r="18" spans="1:27" ht="15.6" x14ac:dyDescent="0.3">
      <c r="A18" s="10" t="s">
        <v>34</v>
      </c>
      <c r="B18" s="8">
        <v>1</v>
      </c>
      <c r="C18" s="8">
        <v>3</v>
      </c>
      <c r="D18" s="8"/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0</v>
      </c>
      <c r="K18" s="9">
        <v>5</v>
      </c>
      <c r="L18" s="9">
        <v>4</v>
      </c>
      <c r="M18" s="9">
        <v>2</v>
      </c>
      <c r="N18" s="9">
        <f>3+Y18</f>
        <v>3</v>
      </c>
      <c r="O18" s="9"/>
      <c r="P18" s="21"/>
      <c r="Q18">
        <f t="shared" si="0"/>
        <v>0</v>
      </c>
      <c r="R18" t="str">
        <f t="shared" si="1"/>
        <v>Low</v>
      </c>
      <c r="S18">
        <f t="shared" si="2"/>
        <v>30</v>
      </c>
      <c r="T18">
        <v>0</v>
      </c>
      <c r="U18">
        <v>1</v>
      </c>
      <c r="V18" t="s">
        <v>61</v>
      </c>
      <c r="Z18">
        <f t="shared" si="3"/>
        <v>0</v>
      </c>
      <c r="AA18">
        <f t="shared" si="4"/>
        <v>0</v>
      </c>
    </row>
    <row r="19" spans="1:27" ht="15.6" x14ac:dyDescent="0.3">
      <c r="A19" s="17" t="s">
        <v>66</v>
      </c>
      <c r="B19" s="12">
        <v>0</v>
      </c>
      <c r="C19" s="12">
        <v>0</v>
      </c>
      <c r="D19" s="12"/>
      <c r="E19" s="12">
        <v>0</v>
      </c>
      <c r="F19" s="12">
        <v>0</v>
      </c>
      <c r="G19" s="12">
        <v>0</v>
      </c>
      <c r="H19" s="12">
        <v>0</v>
      </c>
      <c r="I19" s="12">
        <v>5</v>
      </c>
      <c r="K19" s="18">
        <v>4</v>
      </c>
      <c r="L19" s="18">
        <v>10</v>
      </c>
      <c r="M19" s="18">
        <v>2</v>
      </c>
      <c r="N19" s="18">
        <v>20</v>
      </c>
      <c r="O19" s="18">
        <v>0</v>
      </c>
      <c r="P19" s="21"/>
      <c r="T19">
        <v>0</v>
      </c>
      <c r="V19" t="s">
        <v>67</v>
      </c>
      <c r="Z19" t="e">
        <f t="shared" si="3"/>
        <v>#DIV/0!</v>
      </c>
    </row>
    <row r="20" spans="1:27" ht="15.6" x14ac:dyDescent="0.3">
      <c r="A20" s="11" t="s">
        <v>35</v>
      </c>
      <c r="B20">
        <f>B2+B3+SUM(B6:B12)+B14+B15+B17+B18</f>
        <v>20</v>
      </c>
      <c r="C20">
        <f t="shared" ref="C20:N20" si="5">C2+C3+SUM(C6:C12)+C14+C15+C17+C18</f>
        <v>89</v>
      </c>
      <c r="D20">
        <f t="shared" si="5"/>
        <v>60</v>
      </c>
      <c r="E20">
        <f t="shared" si="5"/>
        <v>68</v>
      </c>
      <c r="F20">
        <f t="shared" si="5"/>
        <v>69</v>
      </c>
      <c r="G20">
        <f t="shared" si="5"/>
        <v>49</v>
      </c>
      <c r="H20">
        <f t="shared" si="5"/>
        <v>63</v>
      </c>
      <c r="I20">
        <f t="shared" si="5"/>
        <v>81</v>
      </c>
      <c r="J20">
        <f t="shared" si="5"/>
        <v>19</v>
      </c>
      <c r="K20">
        <f t="shared" si="5"/>
        <v>85</v>
      </c>
      <c r="L20">
        <f t="shared" si="5"/>
        <v>61</v>
      </c>
      <c r="M20">
        <f t="shared" si="5"/>
        <v>49</v>
      </c>
      <c r="N20">
        <f t="shared" si="5"/>
        <v>66</v>
      </c>
      <c r="O20">
        <f>O2+O3+SUM(O6:O12)+O14+O15+O17+O18</f>
        <v>79</v>
      </c>
      <c r="Q20">
        <f t="shared" ref="Q20:U20" si="6">SUM(Q2:Q18)</f>
        <v>2470000</v>
      </c>
      <c r="R20">
        <f t="shared" si="6"/>
        <v>0</v>
      </c>
      <c r="S20">
        <f t="shared" si="6"/>
        <v>982.40000000000009</v>
      </c>
      <c r="T20">
        <f>SUM(T2:T19)</f>
        <v>0</v>
      </c>
      <c r="U20">
        <f t="shared" si="6"/>
        <v>17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114E6-2EB6-43D8-A7B0-580337F2359D}">
  <dimension ref="A1:AB20"/>
  <sheetViews>
    <sheetView tabSelected="1" workbookViewId="0">
      <pane xSplit="1" topLeftCell="B1" activePane="topRight" state="frozen"/>
      <selection pane="topRight" activeCell="AB2" sqref="AB2"/>
    </sheetView>
  </sheetViews>
  <sheetFormatPr defaultRowHeight="14.4" x14ac:dyDescent="0.3"/>
  <cols>
    <col min="1" max="1" width="18" customWidth="1"/>
    <col min="2" max="3" width="3.77734375" bestFit="1" customWidth="1"/>
    <col min="4" max="4" width="5.6640625" bestFit="1" customWidth="1"/>
    <col min="5" max="15" width="3.77734375" bestFit="1" customWidth="1"/>
    <col min="16" max="16" width="3.77734375" customWidth="1"/>
    <col min="17" max="17" width="15.33203125" customWidth="1"/>
    <col min="18" max="21" width="3.77734375" bestFit="1" customWidth="1"/>
    <col min="22" max="22" width="18.77734375" bestFit="1" customWidth="1"/>
  </cols>
  <sheetData>
    <row r="1" spans="1:28" ht="130.19999999999999" x14ac:dyDescent="0.3">
      <c r="A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6" t="s">
        <v>13</v>
      </c>
      <c r="O1" s="7" t="s">
        <v>77</v>
      </c>
      <c r="P1" s="20" t="s">
        <v>78</v>
      </c>
      <c r="Q1" s="1" t="s">
        <v>15</v>
      </c>
      <c r="R1" s="1" t="s">
        <v>16</v>
      </c>
      <c r="S1" s="1" t="s">
        <v>17</v>
      </c>
      <c r="T1" s="1" t="s">
        <v>18</v>
      </c>
      <c r="U1" s="13" t="s">
        <v>37</v>
      </c>
    </row>
    <row r="2" spans="1:28" ht="15.6" x14ac:dyDescent="0.3">
      <c r="A2" s="10" t="s">
        <v>19</v>
      </c>
      <c r="B2" s="8">
        <v>1</v>
      </c>
      <c r="C2" s="8">
        <v>5</v>
      </c>
      <c r="D2" s="8">
        <v>5</v>
      </c>
      <c r="E2" s="8">
        <v>5</v>
      </c>
      <c r="F2" s="8">
        <v>5</v>
      </c>
      <c r="G2" s="8">
        <v>5</v>
      </c>
      <c r="H2" s="8">
        <v>5</v>
      </c>
      <c r="I2" s="8">
        <v>4</v>
      </c>
      <c r="J2" s="8">
        <v>0</v>
      </c>
      <c r="K2" s="9">
        <v>15</v>
      </c>
      <c r="L2" s="9">
        <v>10</v>
      </c>
      <c r="M2" s="9">
        <v>5</v>
      </c>
      <c r="N2" s="9">
        <v>8</v>
      </c>
      <c r="O2" s="9">
        <v>4</v>
      </c>
      <c r="P2" s="21"/>
      <c r="Q2">
        <f t="shared" ref="Q2:Q18" si="0">(D2*10000)+IF(E2&gt;=D2,D2*10000,0)+IF(E2&lt;D2,E2*10000,0)+IF(F2&gt;=D2,D2*10000,0)+IF(F2&lt;D2,F2*10000,0)+IF(G2&gt;=D2,D2*10000,0)+IF(G2&lt;D2,G2*10000,0)+IF(H2&gt;=D2,D2*10000,0)+IF(H2&lt;D2,H2*10000,0)</f>
        <v>250000</v>
      </c>
      <c r="R2" t="str">
        <f t="shared" ref="R2:R18" si="1">IF(D2&lt;C2,"Low", "equal")</f>
        <v>equal</v>
      </c>
      <c r="S2">
        <f t="shared" ref="S2:S18" si="2">IF(T2=0,20,-20)+IF(D2=C2,20,-20)+IF(E2=D2,10,0)+IF(E2&lt;D2,(0.8*E2),0)+IF(F2=D2,10,0)+IF(F2&lt;D2,(0.8*F2),0)+IF(G2=D2,10,0)+IF(G2&lt;D2,(0.8*G2),0)+IF(H2=D2,10,0)+IF(H2&lt;D2,(0.8*H2),0)+IF(U2=1,20,-20)+IF(I2=0,-10,10)</f>
        <v>110</v>
      </c>
      <c r="T2">
        <v>0</v>
      </c>
      <c r="U2">
        <v>1</v>
      </c>
      <c r="V2" t="s">
        <v>55</v>
      </c>
      <c r="Z2">
        <f>D2/C2</f>
        <v>1</v>
      </c>
      <c r="AA2">
        <f>O2/C2</f>
        <v>0.8</v>
      </c>
    </row>
    <row r="3" spans="1:28" ht="15.6" x14ac:dyDescent="0.3">
      <c r="A3" s="10" t="s">
        <v>20</v>
      </c>
      <c r="B3" s="8">
        <v>3</v>
      </c>
      <c r="C3" s="8">
        <v>13</v>
      </c>
      <c r="D3" s="8">
        <v>12</v>
      </c>
      <c r="E3" s="8">
        <v>15</v>
      </c>
      <c r="F3" s="8">
        <v>15</v>
      </c>
      <c r="G3" s="8">
        <v>7</v>
      </c>
      <c r="H3" s="8">
        <v>15</v>
      </c>
      <c r="I3" s="8">
        <v>18</v>
      </c>
      <c r="J3" s="8">
        <v>5</v>
      </c>
      <c r="K3" s="9">
        <v>9</v>
      </c>
      <c r="L3" s="9">
        <v>6</v>
      </c>
      <c r="M3" s="9">
        <v>1</v>
      </c>
      <c r="N3" s="9">
        <v>4</v>
      </c>
      <c r="O3" s="9">
        <v>9</v>
      </c>
      <c r="P3" s="21"/>
      <c r="Q3">
        <f t="shared" si="0"/>
        <v>550000</v>
      </c>
      <c r="R3" t="str">
        <f t="shared" si="1"/>
        <v>Low</v>
      </c>
      <c r="S3">
        <f t="shared" si="2"/>
        <v>35.6</v>
      </c>
      <c r="T3">
        <v>0</v>
      </c>
      <c r="U3">
        <v>1</v>
      </c>
      <c r="V3" t="s">
        <v>56</v>
      </c>
      <c r="Z3">
        <f t="shared" ref="Z3:Z19" si="3">D3/C3</f>
        <v>0.92307692307692313</v>
      </c>
      <c r="AA3">
        <f t="shared" ref="AA3:AA18" si="4">O3/C3</f>
        <v>0.69230769230769229</v>
      </c>
      <c r="AB3">
        <v>1</v>
      </c>
    </row>
    <row r="4" spans="1:28" ht="15.6" x14ac:dyDescent="0.3">
      <c r="A4" s="16" t="s">
        <v>21</v>
      </c>
      <c r="B4" s="8">
        <v>1</v>
      </c>
      <c r="C4" s="8">
        <v>2</v>
      </c>
      <c r="D4" s="8">
        <v>2</v>
      </c>
      <c r="E4" s="8">
        <v>1</v>
      </c>
      <c r="F4" s="8">
        <v>1</v>
      </c>
      <c r="G4" s="8">
        <v>0</v>
      </c>
      <c r="H4" s="8">
        <v>1</v>
      </c>
      <c r="I4" s="8">
        <v>1</v>
      </c>
      <c r="J4" s="8">
        <v>0</v>
      </c>
      <c r="K4" s="9">
        <v>5</v>
      </c>
      <c r="L4" s="9">
        <v>5</v>
      </c>
      <c r="M4" s="9">
        <v>3</v>
      </c>
      <c r="N4" s="9">
        <v>6</v>
      </c>
      <c r="O4" s="9">
        <v>5</v>
      </c>
      <c r="P4" s="21"/>
      <c r="Q4">
        <f t="shared" si="0"/>
        <v>50000</v>
      </c>
      <c r="R4" t="str">
        <f t="shared" si="1"/>
        <v>equal</v>
      </c>
      <c r="S4">
        <f t="shared" si="2"/>
        <v>72.399999999999991</v>
      </c>
      <c r="T4">
        <v>0</v>
      </c>
      <c r="U4">
        <v>1</v>
      </c>
      <c r="V4" t="s">
        <v>79</v>
      </c>
      <c r="Z4">
        <f t="shared" si="3"/>
        <v>1</v>
      </c>
      <c r="AA4">
        <f t="shared" si="4"/>
        <v>2.5</v>
      </c>
      <c r="AB4">
        <v>1</v>
      </c>
    </row>
    <row r="5" spans="1:28" ht="15.6" x14ac:dyDescent="0.3">
      <c r="A5" s="10" t="s">
        <v>22</v>
      </c>
      <c r="B5" s="8">
        <v>1</v>
      </c>
      <c r="C5" s="8">
        <v>3</v>
      </c>
      <c r="D5" s="8">
        <v>3</v>
      </c>
      <c r="E5" s="8">
        <v>1</v>
      </c>
      <c r="F5" s="8">
        <v>1</v>
      </c>
      <c r="G5" s="8">
        <v>1</v>
      </c>
      <c r="H5" s="8">
        <v>2</v>
      </c>
      <c r="I5" s="8">
        <v>2</v>
      </c>
      <c r="J5" s="8">
        <v>0</v>
      </c>
      <c r="K5" s="9">
        <v>5</v>
      </c>
      <c r="L5" s="9">
        <v>5</v>
      </c>
      <c r="M5" s="9">
        <v>3</v>
      </c>
      <c r="N5" s="9">
        <v>2</v>
      </c>
      <c r="O5" s="9">
        <v>5</v>
      </c>
      <c r="P5" s="21"/>
      <c r="Q5">
        <f t="shared" si="0"/>
        <v>80000</v>
      </c>
      <c r="R5" t="str">
        <f t="shared" si="1"/>
        <v>equal</v>
      </c>
      <c r="S5">
        <f t="shared" si="2"/>
        <v>74</v>
      </c>
      <c r="T5">
        <v>0</v>
      </c>
      <c r="U5">
        <v>1</v>
      </c>
      <c r="V5" t="s">
        <v>75</v>
      </c>
      <c r="W5" t="s">
        <v>9</v>
      </c>
      <c r="Z5">
        <f t="shared" si="3"/>
        <v>1</v>
      </c>
      <c r="AA5">
        <f t="shared" si="4"/>
        <v>1.6666666666666667</v>
      </c>
      <c r="AB5">
        <v>1</v>
      </c>
    </row>
    <row r="6" spans="1:28" ht="15.6" x14ac:dyDescent="0.3">
      <c r="A6" s="10" t="s">
        <v>23</v>
      </c>
      <c r="B6" s="8">
        <v>1</v>
      </c>
      <c r="C6" s="8">
        <v>7</v>
      </c>
      <c r="D6" s="8">
        <v>5</v>
      </c>
      <c r="E6" s="8">
        <v>4</v>
      </c>
      <c r="F6" s="8">
        <v>5</v>
      </c>
      <c r="G6" s="8">
        <v>2</v>
      </c>
      <c r="H6" s="8">
        <v>2</v>
      </c>
      <c r="I6" s="8">
        <v>2</v>
      </c>
      <c r="J6" s="8">
        <v>0</v>
      </c>
      <c r="K6" s="9">
        <v>6</v>
      </c>
      <c r="L6" s="9">
        <v>5</v>
      </c>
      <c r="M6" s="9">
        <v>2</v>
      </c>
      <c r="N6" s="9">
        <f>5+Y6</f>
        <v>5</v>
      </c>
      <c r="O6" s="9">
        <v>1</v>
      </c>
      <c r="P6" s="21"/>
      <c r="Q6">
        <f t="shared" si="0"/>
        <v>180000</v>
      </c>
      <c r="R6" t="str">
        <f t="shared" si="1"/>
        <v>Low</v>
      </c>
      <c r="S6">
        <f t="shared" si="2"/>
        <v>46.4</v>
      </c>
      <c r="T6">
        <v>0</v>
      </c>
      <c r="U6">
        <v>1</v>
      </c>
      <c r="V6" t="s">
        <v>39</v>
      </c>
      <c r="Z6">
        <f t="shared" si="3"/>
        <v>0.7142857142857143</v>
      </c>
      <c r="AA6">
        <f t="shared" si="4"/>
        <v>0.14285714285714285</v>
      </c>
      <c r="AB6">
        <v>1</v>
      </c>
    </row>
    <row r="7" spans="1:28" ht="15.6" x14ac:dyDescent="0.3">
      <c r="A7" s="10" t="s">
        <v>24</v>
      </c>
      <c r="B7" s="8">
        <v>1</v>
      </c>
      <c r="C7" s="8">
        <v>5</v>
      </c>
      <c r="D7" s="8"/>
      <c r="E7" s="8">
        <v>2</v>
      </c>
      <c r="F7" s="8">
        <v>2</v>
      </c>
      <c r="G7" s="8">
        <v>0</v>
      </c>
      <c r="H7" s="8">
        <v>2</v>
      </c>
      <c r="I7" s="8">
        <v>4</v>
      </c>
      <c r="J7" s="8">
        <v>0</v>
      </c>
      <c r="K7" s="9">
        <v>8</v>
      </c>
      <c r="L7" s="9">
        <v>10</v>
      </c>
      <c r="M7" s="9">
        <v>3</v>
      </c>
      <c r="N7" s="9">
        <f>10</f>
        <v>10</v>
      </c>
      <c r="O7" s="9"/>
      <c r="P7" s="21"/>
      <c r="Q7">
        <f t="shared" si="0"/>
        <v>0</v>
      </c>
      <c r="R7" t="str">
        <f t="shared" si="1"/>
        <v>Low</v>
      </c>
      <c r="S7">
        <f t="shared" si="2"/>
        <v>40</v>
      </c>
      <c r="T7">
        <v>0</v>
      </c>
      <c r="U7">
        <v>1</v>
      </c>
      <c r="V7" t="s">
        <v>60</v>
      </c>
      <c r="W7" t="s">
        <v>62</v>
      </c>
      <c r="Z7">
        <f t="shared" si="3"/>
        <v>0</v>
      </c>
      <c r="AA7">
        <f t="shared" si="4"/>
        <v>0</v>
      </c>
    </row>
    <row r="8" spans="1:28" ht="15.6" x14ac:dyDescent="0.3">
      <c r="A8" s="10" t="s">
        <v>25</v>
      </c>
      <c r="B8" s="8">
        <v>3</v>
      </c>
      <c r="C8" s="8">
        <v>15</v>
      </c>
      <c r="D8" s="8"/>
      <c r="E8" s="8">
        <v>15</v>
      </c>
      <c r="F8" s="8">
        <v>15</v>
      </c>
      <c r="G8" s="8">
        <v>15</v>
      </c>
      <c r="H8" s="8">
        <v>15</v>
      </c>
      <c r="I8" s="8">
        <v>15</v>
      </c>
      <c r="J8" s="8">
        <v>2</v>
      </c>
      <c r="K8" s="9">
        <v>10</v>
      </c>
      <c r="L8" s="9">
        <v>0</v>
      </c>
      <c r="M8" s="9">
        <v>1</v>
      </c>
      <c r="N8" s="9">
        <v>10</v>
      </c>
      <c r="O8" s="9">
        <v>1</v>
      </c>
      <c r="P8" s="21"/>
      <c r="Q8">
        <f t="shared" si="0"/>
        <v>0</v>
      </c>
      <c r="R8" t="str">
        <f t="shared" si="1"/>
        <v>Low</v>
      </c>
      <c r="S8">
        <f t="shared" si="2"/>
        <v>30</v>
      </c>
      <c r="T8">
        <v>0</v>
      </c>
      <c r="U8">
        <v>1</v>
      </c>
      <c r="V8" t="s">
        <v>68</v>
      </c>
      <c r="Z8">
        <f t="shared" si="3"/>
        <v>0</v>
      </c>
      <c r="AA8">
        <f t="shared" si="4"/>
        <v>6.6666666666666666E-2</v>
      </c>
      <c r="AB8">
        <v>1</v>
      </c>
    </row>
    <row r="9" spans="1:28" ht="15.6" x14ac:dyDescent="0.3">
      <c r="A9" s="10" t="s">
        <v>26</v>
      </c>
      <c r="B9" s="8">
        <v>1</v>
      </c>
      <c r="C9" s="8">
        <v>4</v>
      </c>
      <c r="D9" s="8">
        <v>4</v>
      </c>
      <c r="E9" s="8">
        <v>2</v>
      </c>
      <c r="F9" s="8">
        <v>2</v>
      </c>
      <c r="G9" s="8">
        <v>1</v>
      </c>
      <c r="H9" s="15">
        <v>1</v>
      </c>
      <c r="I9" s="8">
        <v>5</v>
      </c>
      <c r="J9" s="8">
        <v>1</v>
      </c>
      <c r="K9" s="9">
        <v>0</v>
      </c>
      <c r="L9" s="9">
        <v>8</v>
      </c>
      <c r="M9" s="9">
        <v>3</v>
      </c>
      <c r="N9" s="9">
        <f>0</f>
        <v>0</v>
      </c>
      <c r="O9" s="9">
        <v>7</v>
      </c>
      <c r="P9" s="21"/>
      <c r="Q9">
        <f t="shared" si="0"/>
        <v>100000</v>
      </c>
      <c r="R9" t="str">
        <f t="shared" si="1"/>
        <v>equal</v>
      </c>
      <c r="S9">
        <f t="shared" si="2"/>
        <v>74.8</v>
      </c>
      <c r="T9">
        <v>0</v>
      </c>
      <c r="U9">
        <v>1</v>
      </c>
      <c r="V9" t="s">
        <v>44</v>
      </c>
      <c r="W9" t="s">
        <v>73</v>
      </c>
      <c r="Z9">
        <f t="shared" si="3"/>
        <v>1</v>
      </c>
      <c r="AA9">
        <f t="shared" si="4"/>
        <v>1.75</v>
      </c>
      <c r="AB9">
        <v>1</v>
      </c>
    </row>
    <row r="10" spans="1:28" ht="15.6" x14ac:dyDescent="0.3">
      <c r="A10" s="10" t="s">
        <v>27</v>
      </c>
      <c r="B10" s="8">
        <v>1</v>
      </c>
      <c r="C10" s="8">
        <v>5</v>
      </c>
      <c r="D10" s="8">
        <v>5</v>
      </c>
      <c r="E10" s="8">
        <v>2</v>
      </c>
      <c r="F10" s="8">
        <v>2</v>
      </c>
      <c r="G10" s="8">
        <v>2</v>
      </c>
      <c r="H10" s="8">
        <v>2</v>
      </c>
      <c r="I10" s="8">
        <v>11</v>
      </c>
      <c r="J10" s="8">
        <v>5</v>
      </c>
      <c r="K10" s="9">
        <v>7</v>
      </c>
      <c r="L10" s="9">
        <v>6</v>
      </c>
      <c r="M10" s="9">
        <v>5</v>
      </c>
      <c r="N10" s="9">
        <v>6</v>
      </c>
      <c r="O10" s="9">
        <v>4</v>
      </c>
      <c r="P10" s="21">
        <v>1</v>
      </c>
      <c r="Q10">
        <f t="shared" si="0"/>
        <v>130000</v>
      </c>
      <c r="R10" t="str">
        <f t="shared" si="1"/>
        <v>equal</v>
      </c>
      <c r="S10">
        <f t="shared" si="2"/>
        <v>76.400000000000006</v>
      </c>
      <c r="T10">
        <v>0</v>
      </c>
      <c r="U10">
        <v>1</v>
      </c>
      <c r="V10" t="s">
        <v>45</v>
      </c>
      <c r="Z10">
        <f t="shared" si="3"/>
        <v>1</v>
      </c>
      <c r="AA10">
        <f t="shared" si="4"/>
        <v>0.8</v>
      </c>
      <c r="AB10">
        <v>1</v>
      </c>
    </row>
    <row r="11" spans="1:28" ht="15.6" x14ac:dyDescent="0.3">
      <c r="A11" s="10" t="s">
        <v>28</v>
      </c>
      <c r="B11" s="8">
        <v>2</v>
      </c>
      <c r="C11" s="8">
        <v>10</v>
      </c>
      <c r="D11" s="22">
        <v>4</v>
      </c>
      <c r="E11" s="8">
        <v>5</v>
      </c>
      <c r="F11" s="8">
        <v>5</v>
      </c>
      <c r="G11" s="8">
        <v>3</v>
      </c>
      <c r="H11" s="8">
        <v>7</v>
      </c>
      <c r="I11" s="8">
        <v>6</v>
      </c>
      <c r="J11" s="8">
        <v>2</v>
      </c>
      <c r="K11" s="9">
        <v>10</v>
      </c>
      <c r="L11" s="9">
        <v>0</v>
      </c>
      <c r="M11" s="9">
        <v>10</v>
      </c>
      <c r="N11" s="9">
        <v>7</v>
      </c>
      <c r="O11" s="9">
        <v>5</v>
      </c>
      <c r="P11" s="21"/>
      <c r="Q11">
        <f t="shared" si="0"/>
        <v>190000</v>
      </c>
      <c r="R11" t="str">
        <f t="shared" si="1"/>
        <v>Low</v>
      </c>
      <c r="S11">
        <f t="shared" si="2"/>
        <v>32.4</v>
      </c>
      <c r="T11">
        <v>0</v>
      </c>
      <c r="U11">
        <v>1</v>
      </c>
      <c r="V11" t="s">
        <v>40</v>
      </c>
      <c r="W11" t="s">
        <v>73</v>
      </c>
      <c r="Z11">
        <f t="shared" si="3"/>
        <v>0.4</v>
      </c>
      <c r="AA11">
        <f t="shared" si="4"/>
        <v>0.5</v>
      </c>
      <c r="AB11">
        <v>1</v>
      </c>
    </row>
    <row r="12" spans="1:28" ht="15.6" x14ac:dyDescent="0.3">
      <c r="A12" s="10" t="s">
        <v>36</v>
      </c>
      <c r="B12" s="8">
        <v>2</v>
      </c>
      <c r="C12" s="8">
        <v>10</v>
      </c>
      <c r="D12" s="8">
        <v>8</v>
      </c>
      <c r="E12" s="8">
        <v>10</v>
      </c>
      <c r="F12" s="8">
        <v>10</v>
      </c>
      <c r="G12" s="8">
        <v>10</v>
      </c>
      <c r="H12" s="8">
        <v>10</v>
      </c>
      <c r="I12" s="8">
        <v>2</v>
      </c>
      <c r="J12" s="8">
        <v>0</v>
      </c>
      <c r="K12" s="9">
        <v>1</v>
      </c>
      <c r="L12" s="9">
        <v>0</v>
      </c>
      <c r="M12" s="9">
        <v>4</v>
      </c>
      <c r="N12" s="9">
        <f>5+Y12</f>
        <v>5</v>
      </c>
      <c r="O12" s="9">
        <v>8</v>
      </c>
      <c r="P12" s="21"/>
      <c r="Q12">
        <f t="shared" si="0"/>
        <v>400000</v>
      </c>
      <c r="R12" t="str">
        <f t="shared" si="1"/>
        <v>Low</v>
      </c>
      <c r="S12">
        <f t="shared" si="2"/>
        <v>30</v>
      </c>
      <c r="T12">
        <v>0</v>
      </c>
      <c r="U12">
        <v>1</v>
      </c>
      <c r="V12" t="s">
        <v>41</v>
      </c>
      <c r="W12" t="s">
        <v>73</v>
      </c>
      <c r="Z12">
        <f t="shared" si="3"/>
        <v>0.8</v>
      </c>
      <c r="AA12">
        <f t="shared" si="4"/>
        <v>0.8</v>
      </c>
      <c r="AB12">
        <v>1</v>
      </c>
    </row>
    <row r="13" spans="1:28" ht="15.6" x14ac:dyDescent="0.3">
      <c r="A13" s="16" t="s">
        <v>29</v>
      </c>
      <c r="B13" s="8">
        <v>1</v>
      </c>
      <c r="C13" s="8">
        <v>3</v>
      </c>
      <c r="D13" s="8"/>
      <c r="E13" s="8">
        <v>0</v>
      </c>
      <c r="F13" s="8">
        <v>0</v>
      </c>
      <c r="G13" s="8">
        <v>0</v>
      </c>
      <c r="H13" s="8">
        <v>2</v>
      </c>
      <c r="I13" s="8">
        <v>5</v>
      </c>
      <c r="J13" s="8">
        <v>0</v>
      </c>
      <c r="K13" s="9">
        <v>1</v>
      </c>
      <c r="L13" s="9">
        <v>15</v>
      </c>
      <c r="M13" s="9">
        <v>7</v>
      </c>
      <c r="N13" s="9">
        <v>0</v>
      </c>
      <c r="O13" s="9"/>
      <c r="P13" s="21"/>
      <c r="Q13">
        <f t="shared" si="0"/>
        <v>0</v>
      </c>
      <c r="R13" t="str">
        <f t="shared" si="1"/>
        <v>Low</v>
      </c>
      <c r="S13">
        <f t="shared" si="2"/>
        <v>60</v>
      </c>
      <c r="T13">
        <v>0</v>
      </c>
      <c r="U13">
        <v>1</v>
      </c>
      <c r="Z13">
        <f t="shared" si="3"/>
        <v>0</v>
      </c>
      <c r="AA13">
        <f t="shared" si="4"/>
        <v>0</v>
      </c>
    </row>
    <row r="14" spans="1:28" ht="31.2" x14ac:dyDescent="0.3">
      <c r="A14" s="10" t="s">
        <v>30</v>
      </c>
      <c r="B14" s="8">
        <v>1</v>
      </c>
      <c r="C14" s="8">
        <v>4</v>
      </c>
      <c r="D14" s="22">
        <v>2</v>
      </c>
      <c r="E14" s="8">
        <v>1</v>
      </c>
      <c r="F14" s="8">
        <v>1</v>
      </c>
      <c r="G14" s="8">
        <v>1</v>
      </c>
      <c r="H14" s="8">
        <v>1</v>
      </c>
      <c r="I14" s="8">
        <v>5</v>
      </c>
      <c r="J14" s="8">
        <v>2</v>
      </c>
      <c r="K14" s="9">
        <v>5</v>
      </c>
      <c r="L14" s="9">
        <v>4</v>
      </c>
      <c r="M14" s="9">
        <v>2</v>
      </c>
      <c r="N14" s="9">
        <v>1</v>
      </c>
      <c r="O14" s="9">
        <v>14</v>
      </c>
      <c r="P14" s="21"/>
      <c r="Q14">
        <f t="shared" si="0"/>
        <v>60000</v>
      </c>
      <c r="R14" t="str">
        <f t="shared" si="1"/>
        <v>Low</v>
      </c>
      <c r="S14">
        <f t="shared" si="2"/>
        <v>33.200000000000003</v>
      </c>
      <c r="T14">
        <v>0</v>
      </c>
      <c r="U14">
        <v>1</v>
      </c>
      <c r="V14" t="s">
        <v>49</v>
      </c>
      <c r="W14" t="s">
        <v>9</v>
      </c>
      <c r="Z14">
        <f t="shared" si="3"/>
        <v>0.5</v>
      </c>
      <c r="AA14">
        <f t="shared" si="4"/>
        <v>3.5</v>
      </c>
      <c r="AB14">
        <v>1</v>
      </c>
    </row>
    <row r="15" spans="1:28" ht="15.6" x14ac:dyDescent="0.3">
      <c r="A15" s="10" t="s">
        <v>31</v>
      </c>
      <c r="B15" s="8">
        <v>2</v>
      </c>
      <c r="C15" s="8">
        <v>6</v>
      </c>
      <c r="D15" s="8">
        <v>6</v>
      </c>
      <c r="E15" s="8">
        <v>5</v>
      </c>
      <c r="F15" s="8">
        <v>5</v>
      </c>
      <c r="G15" s="8">
        <v>1</v>
      </c>
      <c r="H15" s="8">
        <v>1</v>
      </c>
      <c r="I15" s="8">
        <v>5</v>
      </c>
      <c r="J15" s="8">
        <v>2</v>
      </c>
      <c r="K15" s="9">
        <v>7</v>
      </c>
      <c r="L15" s="9">
        <v>0</v>
      </c>
      <c r="M15" s="9">
        <v>8</v>
      </c>
      <c r="N15" s="9">
        <v>2</v>
      </c>
      <c r="O15" s="9">
        <v>21</v>
      </c>
      <c r="P15" s="21">
        <v>1</v>
      </c>
      <c r="Q15">
        <f t="shared" si="0"/>
        <v>180000</v>
      </c>
      <c r="R15" t="str">
        <f t="shared" si="1"/>
        <v>equal</v>
      </c>
      <c r="S15">
        <f t="shared" si="2"/>
        <v>79.599999999999994</v>
      </c>
      <c r="T15">
        <v>0</v>
      </c>
      <c r="U15">
        <v>1</v>
      </c>
      <c r="V15" t="s">
        <v>43</v>
      </c>
      <c r="W15" s="19" t="s">
        <v>9</v>
      </c>
      <c r="X15" s="19" t="s">
        <v>76</v>
      </c>
      <c r="Z15">
        <f t="shared" si="3"/>
        <v>1</v>
      </c>
      <c r="AA15">
        <f t="shared" si="4"/>
        <v>3.5</v>
      </c>
      <c r="AB15">
        <v>1</v>
      </c>
    </row>
    <row r="16" spans="1:28" ht="15.6" x14ac:dyDescent="0.3">
      <c r="A16" s="10" t="s">
        <v>32</v>
      </c>
      <c r="B16" s="8">
        <v>1</v>
      </c>
      <c r="C16" s="8">
        <v>5</v>
      </c>
      <c r="D16" s="8">
        <v>1</v>
      </c>
      <c r="E16" s="8">
        <v>5</v>
      </c>
      <c r="F16" s="8">
        <v>5</v>
      </c>
      <c r="G16" s="8">
        <v>5</v>
      </c>
      <c r="H16" s="8">
        <v>1</v>
      </c>
      <c r="I16" s="8">
        <v>5</v>
      </c>
      <c r="J16" s="8">
        <v>0</v>
      </c>
      <c r="K16" s="9">
        <v>15</v>
      </c>
      <c r="L16" s="9">
        <v>4</v>
      </c>
      <c r="M16" s="9">
        <v>2</v>
      </c>
      <c r="N16" s="9">
        <f>5+Y16</f>
        <v>5</v>
      </c>
      <c r="O16" s="9"/>
      <c r="P16" s="21"/>
      <c r="Q16">
        <f t="shared" si="0"/>
        <v>50000</v>
      </c>
      <c r="R16" t="str">
        <f t="shared" si="1"/>
        <v>Low</v>
      </c>
      <c r="S16">
        <f t="shared" si="2"/>
        <v>40</v>
      </c>
      <c r="T16">
        <v>0</v>
      </c>
      <c r="U16">
        <v>1</v>
      </c>
      <c r="V16" t="s">
        <v>47</v>
      </c>
      <c r="Z16">
        <f t="shared" si="3"/>
        <v>0.2</v>
      </c>
      <c r="AA16">
        <f t="shared" si="4"/>
        <v>0</v>
      </c>
      <c r="AB16">
        <v>1</v>
      </c>
    </row>
    <row r="17" spans="1:28" ht="31.2" x14ac:dyDescent="0.3">
      <c r="A17" s="10" t="s">
        <v>33</v>
      </c>
      <c r="B17" s="8">
        <v>1</v>
      </c>
      <c r="C17" s="8">
        <v>2</v>
      </c>
      <c r="D17" s="22">
        <v>2</v>
      </c>
      <c r="E17" s="8">
        <v>1</v>
      </c>
      <c r="F17" s="8">
        <v>1</v>
      </c>
      <c r="G17" s="8">
        <v>1</v>
      </c>
      <c r="H17" s="8">
        <v>1</v>
      </c>
      <c r="I17" s="8">
        <v>3</v>
      </c>
      <c r="J17" s="8">
        <v>0</v>
      </c>
      <c r="K17" s="9">
        <v>2</v>
      </c>
      <c r="L17" s="9">
        <v>8</v>
      </c>
      <c r="M17" s="9">
        <v>3</v>
      </c>
      <c r="N17" s="9">
        <v>5</v>
      </c>
      <c r="O17" s="9">
        <v>5</v>
      </c>
      <c r="P17" s="21"/>
      <c r="Q17">
        <f t="shared" si="0"/>
        <v>60000</v>
      </c>
      <c r="R17" t="str">
        <f t="shared" si="1"/>
        <v>equal</v>
      </c>
      <c r="S17">
        <f t="shared" si="2"/>
        <v>73.199999999999989</v>
      </c>
      <c r="T17">
        <v>0</v>
      </c>
      <c r="U17">
        <v>1</v>
      </c>
      <c r="V17" t="s">
        <v>74</v>
      </c>
      <c r="W17" t="s">
        <v>9</v>
      </c>
      <c r="Z17">
        <f t="shared" si="3"/>
        <v>1</v>
      </c>
      <c r="AA17">
        <f t="shared" si="4"/>
        <v>2.5</v>
      </c>
      <c r="AB17">
        <v>1</v>
      </c>
    </row>
    <row r="18" spans="1:28" ht="15.6" x14ac:dyDescent="0.3">
      <c r="A18" s="10" t="s">
        <v>34</v>
      </c>
      <c r="B18" s="8">
        <v>1</v>
      </c>
      <c r="C18" s="8">
        <v>3</v>
      </c>
      <c r="D18" s="8">
        <v>2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0</v>
      </c>
      <c r="K18" s="9">
        <v>5</v>
      </c>
      <c r="L18" s="9">
        <v>4</v>
      </c>
      <c r="M18" s="9">
        <v>2</v>
      </c>
      <c r="N18" s="9">
        <f>3+Y18</f>
        <v>3</v>
      </c>
      <c r="O18" s="9"/>
      <c r="P18" s="21"/>
      <c r="Q18">
        <f t="shared" si="0"/>
        <v>60000</v>
      </c>
      <c r="R18" t="str">
        <f t="shared" si="1"/>
        <v>Low</v>
      </c>
      <c r="S18">
        <f t="shared" si="2"/>
        <v>33.200000000000003</v>
      </c>
      <c r="T18">
        <v>0</v>
      </c>
      <c r="U18">
        <v>1</v>
      </c>
      <c r="V18" t="s">
        <v>61</v>
      </c>
      <c r="Z18">
        <f t="shared" si="3"/>
        <v>0.66666666666666663</v>
      </c>
      <c r="AA18">
        <f t="shared" si="4"/>
        <v>0</v>
      </c>
    </row>
    <row r="19" spans="1:28" ht="15.6" x14ac:dyDescent="0.3">
      <c r="A19" s="17" t="s">
        <v>66</v>
      </c>
      <c r="B19" s="12">
        <v>0</v>
      </c>
      <c r="C19" s="12">
        <v>0</v>
      </c>
      <c r="D19" s="12"/>
      <c r="E19" s="12">
        <v>0</v>
      </c>
      <c r="F19" s="12">
        <v>0</v>
      </c>
      <c r="G19" s="12">
        <v>0</v>
      </c>
      <c r="H19" s="12">
        <v>0</v>
      </c>
      <c r="I19" s="12">
        <v>5</v>
      </c>
      <c r="K19" s="18">
        <v>4</v>
      </c>
      <c r="L19" s="18">
        <v>10</v>
      </c>
      <c r="M19" s="18">
        <v>2</v>
      </c>
      <c r="N19" s="18">
        <v>20</v>
      </c>
      <c r="O19" s="18">
        <v>0</v>
      </c>
      <c r="P19" s="21"/>
      <c r="T19">
        <v>0</v>
      </c>
      <c r="V19" t="s">
        <v>67</v>
      </c>
      <c r="Z19" t="e">
        <f t="shared" si="3"/>
        <v>#DIV/0!</v>
      </c>
    </row>
    <row r="20" spans="1:28" ht="15.6" x14ac:dyDescent="0.3">
      <c r="A20" s="11" t="s">
        <v>35</v>
      </c>
      <c r="B20">
        <f>B2+B3+SUM(B6:B12)+B14+B15+B17+B18</f>
        <v>20</v>
      </c>
      <c r="C20">
        <f t="shared" ref="C20:N20" si="5">C2+C3+SUM(C6:C12)+C14+C15+C17+C18</f>
        <v>89</v>
      </c>
      <c r="D20">
        <f t="shared" si="5"/>
        <v>55</v>
      </c>
      <c r="E20">
        <f t="shared" si="5"/>
        <v>68</v>
      </c>
      <c r="F20">
        <f t="shared" si="5"/>
        <v>69</v>
      </c>
      <c r="G20">
        <f t="shared" si="5"/>
        <v>49</v>
      </c>
      <c r="H20">
        <f t="shared" si="5"/>
        <v>63</v>
      </c>
      <c r="I20">
        <f t="shared" si="5"/>
        <v>81</v>
      </c>
      <c r="J20">
        <f t="shared" si="5"/>
        <v>19</v>
      </c>
      <c r="K20">
        <f t="shared" si="5"/>
        <v>85</v>
      </c>
      <c r="L20">
        <f t="shared" si="5"/>
        <v>61</v>
      </c>
      <c r="M20">
        <f t="shared" si="5"/>
        <v>49</v>
      </c>
      <c r="N20">
        <f t="shared" si="5"/>
        <v>66</v>
      </c>
      <c r="O20">
        <f>O2+O3+SUM(O6:O12)+O14+O15+O17+O18</f>
        <v>79</v>
      </c>
      <c r="Q20">
        <f t="shared" ref="Q20:U20" si="6">SUM(Q2:Q18)</f>
        <v>2340000</v>
      </c>
      <c r="R20">
        <f t="shared" si="6"/>
        <v>0</v>
      </c>
      <c r="S20">
        <f t="shared" si="6"/>
        <v>941.2</v>
      </c>
      <c r="T20">
        <f>SUM(T2:T19)</f>
        <v>0</v>
      </c>
      <c r="U20">
        <f t="shared" si="6"/>
        <v>17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DC1D7-EC9D-425C-B4A1-B7294D5B936B}">
  <dimension ref="A1:C18"/>
  <sheetViews>
    <sheetView workbookViewId="0">
      <selection activeCell="D2" sqref="D2"/>
    </sheetView>
  </sheetViews>
  <sheetFormatPr defaultRowHeight="14.4" x14ac:dyDescent="0.3"/>
  <cols>
    <col min="1" max="1" width="17.5546875" customWidth="1"/>
    <col min="2" max="2" width="12.33203125" bestFit="1" customWidth="1"/>
  </cols>
  <sheetData>
    <row r="1" spans="1:3" x14ac:dyDescent="0.3">
      <c r="B1" t="s">
        <v>38</v>
      </c>
    </row>
    <row r="2" spans="1:3" ht="15.6" x14ac:dyDescent="0.3">
      <c r="A2" s="10" t="s">
        <v>19</v>
      </c>
      <c r="B2" s="14">
        <v>38000000</v>
      </c>
      <c r="C2">
        <f t="shared" ref="C2:C16" si="0">B2/40000</f>
        <v>950</v>
      </c>
    </row>
    <row r="3" spans="1:3" ht="15" customHeight="1" x14ac:dyDescent="0.3">
      <c r="A3" s="10" t="s">
        <v>20</v>
      </c>
      <c r="B3" s="14">
        <v>330000000</v>
      </c>
      <c r="C3">
        <f t="shared" si="0"/>
        <v>8250</v>
      </c>
    </row>
    <row r="4" spans="1:3" ht="12" customHeight="1" x14ac:dyDescent="0.3">
      <c r="A4" s="10" t="s">
        <v>21</v>
      </c>
      <c r="B4" s="14">
        <v>184000000</v>
      </c>
      <c r="C4">
        <f t="shared" si="0"/>
        <v>4600</v>
      </c>
    </row>
    <row r="5" spans="1:3" ht="15.6" x14ac:dyDescent="0.3">
      <c r="A5" s="10" t="s">
        <v>22</v>
      </c>
      <c r="B5" s="14">
        <v>128000000</v>
      </c>
      <c r="C5">
        <f t="shared" si="0"/>
        <v>3200</v>
      </c>
    </row>
    <row r="6" spans="1:3" ht="15.6" x14ac:dyDescent="0.3">
      <c r="A6" s="10" t="s">
        <v>23</v>
      </c>
      <c r="B6" s="14">
        <v>212000000</v>
      </c>
      <c r="C6">
        <f t="shared" si="0"/>
        <v>5300</v>
      </c>
    </row>
    <row r="7" spans="1:3" ht="22.2" customHeight="1" x14ac:dyDescent="0.3">
      <c r="A7" s="10" t="s">
        <v>24</v>
      </c>
      <c r="B7" s="14">
        <v>310000000</v>
      </c>
      <c r="C7">
        <f t="shared" si="0"/>
        <v>7750</v>
      </c>
    </row>
    <row r="8" spans="1:3" ht="17.399999999999999" customHeight="1" x14ac:dyDescent="0.3">
      <c r="A8" s="10" t="s">
        <v>25</v>
      </c>
      <c r="B8" s="14">
        <v>447000000</v>
      </c>
      <c r="C8">
        <f t="shared" si="0"/>
        <v>11175</v>
      </c>
    </row>
    <row r="9" spans="1:3" ht="16.8" customHeight="1" x14ac:dyDescent="0.3">
      <c r="A9" s="10" t="s">
        <v>26</v>
      </c>
      <c r="B9" s="14">
        <v>411000000</v>
      </c>
      <c r="C9">
        <f t="shared" si="0"/>
        <v>10275</v>
      </c>
    </row>
    <row r="10" spans="1:3" ht="15.6" x14ac:dyDescent="0.3">
      <c r="A10" s="10" t="s">
        <v>27</v>
      </c>
      <c r="B10" s="14">
        <v>144000000</v>
      </c>
      <c r="C10">
        <f t="shared" si="0"/>
        <v>3600</v>
      </c>
    </row>
    <row r="11" spans="1:3" ht="15.6" x14ac:dyDescent="0.3">
      <c r="A11" s="10" t="s">
        <v>28</v>
      </c>
      <c r="B11" s="14">
        <v>1500000000</v>
      </c>
      <c r="C11">
        <f t="shared" si="0"/>
        <v>37500</v>
      </c>
    </row>
    <row r="12" spans="1:3" ht="15.6" x14ac:dyDescent="0.3">
      <c r="A12" s="10" t="s">
        <v>36</v>
      </c>
      <c r="B12" s="14">
        <v>125000000</v>
      </c>
      <c r="C12">
        <f t="shared" si="0"/>
        <v>3125</v>
      </c>
    </row>
    <row r="13" spans="1:3" ht="15.6" x14ac:dyDescent="0.3">
      <c r="A13" s="10" t="s">
        <v>29</v>
      </c>
      <c r="B13" s="14">
        <v>1200000000</v>
      </c>
      <c r="C13">
        <f t="shared" si="0"/>
        <v>30000</v>
      </c>
    </row>
    <row r="14" spans="1:3" ht="36" customHeight="1" x14ac:dyDescent="0.3">
      <c r="A14" s="10" t="s">
        <v>30</v>
      </c>
      <c r="B14" s="14">
        <v>684000000</v>
      </c>
      <c r="C14">
        <f t="shared" si="0"/>
        <v>17100</v>
      </c>
    </row>
    <row r="15" spans="1:3" ht="15.6" x14ac:dyDescent="0.3">
      <c r="A15" s="10" t="s">
        <v>31</v>
      </c>
      <c r="B15" s="14">
        <v>1380000000</v>
      </c>
      <c r="C15">
        <f t="shared" si="0"/>
        <v>34500</v>
      </c>
    </row>
    <row r="16" spans="1:3" ht="19.2" customHeight="1" x14ac:dyDescent="0.3">
      <c r="A16" s="10" t="s">
        <v>32</v>
      </c>
      <c r="B16" s="14">
        <v>26000000</v>
      </c>
      <c r="C16">
        <f t="shared" si="0"/>
        <v>650</v>
      </c>
    </row>
    <row r="17" spans="1:3" ht="28.2" customHeight="1" x14ac:dyDescent="0.3">
      <c r="A17" s="10" t="s">
        <v>33</v>
      </c>
      <c r="B17" s="14">
        <v>422000</v>
      </c>
      <c r="C17">
        <f>B17/40000</f>
        <v>10.55</v>
      </c>
    </row>
    <row r="18" spans="1:3" ht="15.6" customHeight="1" x14ac:dyDescent="0.3">
      <c r="A18" s="10" t="s">
        <v>34</v>
      </c>
      <c r="B18" s="14">
        <v>5000000</v>
      </c>
      <c r="C18">
        <f>B18/40000</f>
        <v>125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ADDBA-B790-4DFD-8426-25D21D4FF015}">
  <dimension ref="A1:AA20"/>
  <sheetViews>
    <sheetView workbookViewId="0">
      <pane xSplit="1" topLeftCell="B1" activePane="topRight" state="frozen"/>
      <selection pane="topRight" activeCell="AA15" sqref="AA15"/>
    </sheetView>
  </sheetViews>
  <sheetFormatPr defaultRowHeight="14.4" x14ac:dyDescent="0.3"/>
  <cols>
    <col min="1" max="1" width="18" customWidth="1"/>
    <col min="2" max="3" width="3.77734375" bestFit="1" customWidth="1"/>
    <col min="4" max="4" width="5.6640625" bestFit="1" customWidth="1"/>
    <col min="5" max="11" width="3.77734375" bestFit="1" customWidth="1"/>
    <col min="12" max="12" width="4.88671875" customWidth="1"/>
    <col min="13" max="13" width="3.77734375" bestFit="1" customWidth="1"/>
    <col min="14" max="14" width="5.6640625" customWidth="1"/>
    <col min="15" max="15" width="3.77734375" bestFit="1" customWidth="1"/>
    <col min="16" max="16" width="11.88671875" customWidth="1"/>
    <col min="17" max="17" width="15.33203125" customWidth="1"/>
    <col min="18" max="21" width="3.77734375" bestFit="1" customWidth="1"/>
    <col min="22" max="22" width="18.77734375" bestFit="1" customWidth="1"/>
    <col min="25" max="25" width="12.44140625" customWidth="1"/>
  </cols>
  <sheetData>
    <row r="1" spans="1:27" ht="124.8" x14ac:dyDescent="0.3">
      <c r="A1" t="s">
        <v>0</v>
      </c>
      <c r="B1" s="2" t="s">
        <v>1</v>
      </c>
      <c r="C1" s="3" t="s">
        <v>80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6" t="s">
        <v>13</v>
      </c>
      <c r="O1" s="7" t="s">
        <v>77</v>
      </c>
      <c r="P1" s="20" t="s">
        <v>78</v>
      </c>
      <c r="Q1" s="1" t="s">
        <v>15</v>
      </c>
      <c r="R1" s="1" t="s">
        <v>16</v>
      </c>
      <c r="S1" s="1" t="s">
        <v>17</v>
      </c>
      <c r="T1" s="1" t="s">
        <v>18</v>
      </c>
      <c r="U1" s="13" t="s">
        <v>37</v>
      </c>
      <c r="Y1" t="s">
        <v>81</v>
      </c>
      <c r="Z1" t="s">
        <v>82</v>
      </c>
      <c r="AA1" t="s">
        <v>83</v>
      </c>
    </row>
    <row r="2" spans="1:27" ht="15.6" x14ac:dyDescent="0.3">
      <c r="A2" s="10" t="s">
        <v>19</v>
      </c>
      <c r="B2" s="8">
        <f>'Year 14'!B2-'Year 1'!B2</f>
        <v>0</v>
      </c>
      <c r="C2" s="8">
        <f>'Year 14'!C2-'Year 1'!C2</f>
        <v>0</v>
      </c>
      <c r="D2" s="8">
        <f>'Year 1'!D2+'Year 2'!D2+'year 3'!D2+'Year 4-5 (2)'!D2+'Year 6'!D2+'Year 7'!D2+'Year 8'!D2+'Year 9'!D2+'Year 10'!D2+'Year 11'!D2+'Year 12 (2)'!D2+'Year 13'!D2+'Year 14'!D2</f>
        <v>39</v>
      </c>
      <c r="E2" s="8">
        <f>'Year 14'!E2-'Year 1'!E2</f>
        <v>0</v>
      </c>
      <c r="F2" s="8">
        <f>'Year 14'!F2-'Year 1'!F2</f>
        <v>0</v>
      </c>
      <c r="G2" s="8">
        <f>'Year 14'!G2-'Year 1'!G2</f>
        <v>0</v>
      </c>
      <c r="H2" s="8">
        <f>'Year 14'!H2-'Year 1'!H2</f>
        <v>0</v>
      </c>
      <c r="I2" s="8">
        <f>'Year 14'!I2-'Year 1'!I2</f>
        <v>2</v>
      </c>
      <c r="J2" s="8">
        <f>'Year 14'!J2-'Year 1'!J2</f>
        <v>0</v>
      </c>
      <c r="K2" s="8">
        <f>'Year 14'!K2-'Year 1'!K2</f>
        <v>0</v>
      </c>
      <c r="L2" s="8">
        <f>'Year 14'!L2-'Year 1'!L2</f>
        <v>0</v>
      </c>
      <c r="M2" s="8">
        <f>'Year 14'!M2-'Year 1'!M2</f>
        <v>0</v>
      </c>
      <c r="N2" s="8">
        <f>'Year 14'!N2-'Year 1'!N2</f>
        <v>-7</v>
      </c>
      <c r="O2" s="8">
        <f>'Year 14'!O2-'Year 1'!O2</f>
        <v>4</v>
      </c>
      <c r="P2" s="8">
        <f>'Year 14'!P2-'Year 10'!P2</f>
        <v>0</v>
      </c>
      <c r="Q2" s="23">
        <f>'Year 1'!P2+'Year 2'!P2+'year 3'!P2+'Year 4-5 (2)'!P2+'Year 6'!P2+'Year 7'!P2+'Year 8'!P2+'Year 9'!P2+'Year 10'!Q2+'Year 11'!Q2+'Year 12 (2)'!Q2+'Year 13'!Q2+'Year 14'!Q2</f>
        <v>1950000</v>
      </c>
      <c r="V2" t="s">
        <v>55</v>
      </c>
      <c r="Y2">
        <f>(E2+F2+G2+H2)/Q2</f>
        <v>0</v>
      </c>
      <c r="Z2">
        <f>SUM(E2:H2)</f>
        <v>0</v>
      </c>
      <c r="AA2">
        <f>'Year 14'!C2-'Year 1'!C2</f>
        <v>0</v>
      </c>
    </row>
    <row r="3" spans="1:27" ht="15.6" x14ac:dyDescent="0.3">
      <c r="A3" s="10" t="s">
        <v>20</v>
      </c>
      <c r="B3" s="8">
        <f>'Year 14'!B3-'Year 1'!B3</f>
        <v>0</v>
      </c>
      <c r="C3" s="8">
        <f>'Year 14'!C3-'Year 1'!C3</f>
        <v>-2</v>
      </c>
      <c r="D3" s="8">
        <f>'Year 1'!D3+'Year 2'!D3+'year 3'!D3+'Year 4-5 (2)'!D3+'Year 6'!D3+'Year 7'!D3+'Year 8'!D3+'Year 9'!D3+'Year 10'!D3+'Year 11'!D3+'Year 12 (2)'!D3+'Year 13'!D3+'Year 14'!D3</f>
        <v>128</v>
      </c>
      <c r="E3" s="8">
        <f>'Year 14'!E3-'Year 1'!E3</f>
        <v>0</v>
      </c>
      <c r="F3" s="8">
        <f>'Year 14'!F3-'Year 1'!F3</f>
        <v>0</v>
      </c>
      <c r="G3" s="8">
        <f>'Year 14'!G3-'Year 1'!G3</f>
        <v>0</v>
      </c>
      <c r="H3" s="8">
        <f>'Year 14'!H3-'Year 1'!H3</f>
        <v>0</v>
      </c>
      <c r="I3" s="8">
        <f>'Year 14'!I3-'Year 1'!I3</f>
        <v>-2</v>
      </c>
      <c r="J3" s="8">
        <f>'Year 14'!J3-'Year 1'!J3</f>
        <v>0</v>
      </c>
      <c r="K3" s="8">
        <f>'Year 14'!K3-'Year 1'!K3</f>
        <v>0</v>
      </c>
      <c r="L3" s="8">
        <f>'Year 14'!L3-'Year 1'!L3</f>
        <v>1</v>
      </c>
      <c r="M3" s="8">
        <f>'Year 14'!M3-'Year 1'!M3</f>
        <v>0</v>
      </c>
      <c r="N3" s="8">
        <f>'Year 14'!N3-'Year 1'!N3</f>
        <v>-6</v>
      </c>
      <c r="O3" s="8">
        <f>'Year 14'!O3-'Year 1'!O3</f>
        <v>9</v>
      </c>
      <c r="P3" s="8">
        <f>'Year 14'!P3-'Year 10'!P3</f>
        <v>0</v>
      </c>
      <c r="Q3" s="23">
        <f>'Year 1'!P3+'Year 2'!P3+'year 3'!P3+'Year 4-5 (2)'!P3+'Year 6'!P3+'Year 7'!P3+'Year 8'!P3+'Year 9'!P3+'Year 10'!Q3+'Year 11'!Q3+'Year 12 (2)'!Q3+'Year 13'!Q3+'Year 14'!Q3</f>
        <v>5950000</v>
      </c>
      <c r="V3" t="s">
        <v>56</v>
      </c>
      <c r="Y3">
        <f t="shared" ref="Y3:Y18" si="0">(E3+F3+G3+H3)/Q3</f>
        <v>0</v>
      </c>
      <c r="Z3">
        <f t="shared" ref="Z3:Z19" si="1">SUM(E3:H3)</f>
        <v>0</v>
      </c>
      <c r="AA3">
        <f>'Year 14'!C3-'Year 1'!C3</f>
        <v>-2</v>
      </c>
    </row>
    <row r="4" spans="1:27" ht="15.6" x14ac:dyDescent="0.3">
      <c r="A4" s="16" t="s">
        <v>21</v>
      </c>
      <c r="B4" s="8">
        <f>'Year 14'!B4-'Year 1'!B4</f>
        <v>0</v>
      </c>
      <c r="C4" s="8">
        <f>'Year 14'!C4-'Year 1'!C4</f>
        <v>0</v>
      </c>
      <c r="D4" s="8">
        <f>'Year 1'!D4+'Year 2'!D4+'year 3'!D4+'Year 4-5 (2)'!D4+'Year 6'!D4+'Year 7'!D4+'Year 8'!D4+'Year 9'!D4+'Year 10'!D4+'Year 11'!D4+'Year 12 (2)'!D4+'Year 13'!D4+'Year 14'!D4</f>
        <v>13</v>
      </c>
      <c r="E4" s="8">
        <f>'Year 14'!E4-'Year 1'!E4</f>
        <v>0</v>
      </c>
      <c r="F4" s="8">
        <f>'Year 14'!F4-'Year 1'!F4</f>
        <v>1</v>
      </c>
      <c r="G4" s="8">
        <f>'Year 14'!G4-'Year 1'!G4</f>
        <v>0</v>
      </c>
      <c r="H4" s="8">
        <f>'Year 14'!H4-'Year 1'!H4</f>
        <v>0</v>
      </c>
      <c r="I4" s="8">
        <f>'Year 14'!I4-'Year 1'!I4</f>
        <v>0</v>
      </c>
      <c r="J4" s="8">
        <f>'Year 14'!J4-'Year 1'!J4</f>
        <v>0</v>
      </c>
      <c r="K4" s="8">
        <f>'Year 14'!K4-'Year 1'!K4</f>
        <v>0</v>
      </c>
      <c r="L4" s="8">
        <f>'Year 14'!L4-'Year 1'!L4</f>
        <v>0</v>
      </c>
      <c r="M4" s="8">
        <f>'Year 14'!M4-'Year 1'!M4</f>
        <v>0</v>
      </c>
      <c r="N4" s="8">
        <f>'Year 14'!N4-'Year 1'!N4</f>
        <v>-4</v>
      </c>
      <c r="O4" s="8">
        <f>'Year 14'!O4-'Year 1'!O4</f>
        <v>5</v>
      </c>
      <c r="P4" s="8">
        <f>'Year 14'!P4-'Year 10'!P4</f>
        <v>0</v>
      </c>
      <c r="Q4" s="23">
        <f>'Year 1'!P4+'Year 2'!P4+'year 3'!P4+'Year 4-5 (2)'!P4+'Year 6'!P4+'Year 7'!P4+'Year 8'!P4+'Year 9'!P4+'Year 10'!Q4+'Year 11'!Q4+'Year 12 (2)'!Q4+'Year 13'!Q4+'Year 14'!Q4</f>
        <v>290000</v>
      </c>
      <c r="V4" t="s">
        <v>79</v>
      </c>
      <c r="Y4">
        <f t="shared" si="0"/>
        <v>3.4482758620689654E-6</v>
      </c>
      <c r="Z4">
        <f t="shared" si="1"/>
        <v>1</v>
      </c>
      <c r="AA4">
        <f>'Year 14'!C4-'Year 1'!C4</f>
        <v>0</v>
      </c>
    </row>
    <row r="5" spans="1:27" ht="15.6" x14ac:dyDescent="0.3">
      <c r="A5" s="10" t="s">
        <v>22</v>
      </c>
      <c r="B5" s="8">
        <f>'Year 14'!B5-'Year 1'!B5</f>
        <v>0</v>
      </c>
      <c r="C5" s="8">
        <f>'Year 14'!C5-'Year 1'!C5</f>
        <v>1</v>
      </c>
      <c r="D5" s="8">
        <f>'Year 1'!D5+'Year 2'!D5+'year 3'!D5+'Year 4-5 (2)'!D5+'Year 6'!D5+'Year 7'!D5+'Year 8'!D5+'Year 9'!D5+'Year 10'!D5+'Year 11'!D5+'Year 12 (2)'!D5+'Year 13'!D5+'Year 14'!D5</f>
        <v>29</v>
      </c>
      <c r="E5" s="8">
        <f>'Year 14'!E5-'Year 1'!E5</f>
        <v>0</v>
      </c>
      <c r="F5" s="8">
        <f>'Year 14'!F5-'Year 1'!F5</f>
        <v>0</v>
      </c>
      <c r="G5" s="8">
        <f>'Year 14'!G5-'Year 1'!G5</f>
        <v>0</v>
      </c>
      <c r="H5" s="8">
        <f>'Year 14'!H5-'Year 1'!H5</f>
        <v>0</v>
      </c>
      <c r="I5" s="8">
        <f>'Year 14'!I5-'Year 1'!I5</f>
        <v>1</v>
      </c>
      <c r="J5" s="8">
        <f>'Year 14'!J5-'Year 1'!J5</f>
        <v>0</v>
      </c>
      <c r="K5" s="8">
        <f>'Year 14'!K5-'Year 1'!K5</f>
        <v>0</v>
      </c>
      <c r="L5" s="8">
        <f>'Year 14'!L5-'Year 1'!L5</f>
        <v>0</v>
      </c>
      <c r="M5" s="8">
        <f>'Year 14'!M5-'Year 1'!M5</f>
        <v>1</v>
      </c>
      <c r="N5" s="8">
        <f>'Year 14'!N5-'Year 1'!N5</f>
        <v>0</v>
      </c>
      <c r="O5" s="8">
        <f>'Year 14'!O5-'Year 1'!O5</f>
        <v>5</v>
      </c>
      <c r="P5" s="8">
        <f>'Year 14'!P5-'Year 10'!P5</f>
        <v>0</v>
      </c>
      <c r="Q5" s="23">
        <f>'Year 1'!P5+'Year 2'!P5+'year 3'!P5+'Year 4-5 (2)'!P5+'Year 6'!P5+'Year 7'!P5+'Year 8'!P5+'Year 9'!P5+'Year 10'!Q5+'Year 11'!Q5+'Year 12 (2)'!Q5+'Year 13'!Q5+'Year 14'!Q5</f>
        <v>890000</v>
      </c>
      <c r="V5" t="s">
        <v>75</v>
      </c>
      <c r="W5" t="s">
        <v>9</v>
      </c>
      <c r="Y5">
        <f t="shared" si="0"/>
        <v>0</v>
      </c>
      <c r="Z5">
        <f t="shared" si="1"/>
        <v>0</v>
      </c>
      <c r="AA5">
        <f>'Year 14'!C5-'Year 1'!C5</f>
        <v>1</v>
      </c>
    </row>
    <row r="6" spans="1:27" ht="15.6" x14ac:dyDescent="0.3">
      <c r="A6" s="10" t="s">
        <v>23</v>
      </c>
      <c r="B6" s="8">
        <f>'Year 14'!B6-'Year 1'!B6</f>
        <v>0</v>
      </c>
      <c r="C6" s="8">
        <f>'Year 14'!C6-'Year 1'!C6</f>
        <v>0</v>
      </c>
      <c r="D6" s="8">
        <f>'Year 1'!D6+'Year 2'!D6+'year 3'!D6+'Year 4-5 (2)'!D6+'Year 6'!D6+'Year 7'!D6+'Year 8'!D6+'Year 9'!D6+'Year 10'!D6+'Year 11'!D6+'Year 12 (2)'!D6+'Year 13'!D6+'Year 14'!D6</f>
        <v>62</v>
      </c>
      <c r="E6" s="8">
        <f>'Year 14'!E6-'Year 1'!E6</f>
        <v>1</v>
      </c>
      <c r="F6" s="8">
        <f>'Year 14'!F6-'Year 1'!F6</f>
        <v>2</v>
      </c>
      <c r="G6" s="8">
        <f>'Year 14'!G6-'Year 1'!G6</f>
        <v>0</v>
      </c>
      <c r="H6" s="8">
        <f>'Year 14'!H6-'Year 1'!H6</f>
        <v>0</v>
      </c>
      <c r="I6" s="8">
        <f>'Year 14'!I6-'Year 1'!I6</f>
        <v>0</v>
      </c>
      <c r="J6" s="8">
        <f>'Year 14'!J6-'Year 1'!J6</f>
        <v>0</v>
      </c>
      <c r="K6" s="8">
        <f>'Year 14'!K6-'Year 1'!K6</f>
        <v>-9</v>
      </c>
      <c r="L6" s="8">
        <f>'Year 14'!L6-'Year 1'!L6</f>
        <v>1</v>
      </c>
      <c r="M6" s="8">
        <f>'Year 14'!M6-'Year 1'!M6</f>
        <v>0</v>
      </c>
      <c r="N6" s="8">
        <f>'Year 14'!N6-'Year 1'!N6</f>
        <v>0</v>
      </c>
      <c r="O6" s="8">
        <f>'Year 14'!O6-'Year 1'!O6</f>
        <v>1</v>
      </c>
      <c r="P6" s="8">
        <f>'Year 14'!P6-'Year 10'!P6</f>
        <v>0</v>
      </c>
      <c r="Q6" s="23">
        <f>'Year 1'!P6+'Year 2'!P6+'year 3'!P6+'Year 4-5 (2)'!P6+'Year 6'!P6+'Year 7'!P6+'Year 8'!P6+'Year 9'!P6+'Year 10'!Q6+'Year 11'!Q6+'Year 12 (2)'!Q6+'Year 13'!Q6+'Year 14'!Q6</f>
        <v>1800000</v>
      </c>
      <c r="V6" t="s">
        <v>39</v>
      </c>
      <c r="Y6">
        <f t="shared" si="0"/>
        <v>1.6666666666666667E-6</v>
      </c>
      <c r="Z6">
        <f t="shared" si="1"/>
        <v>3</v>
      </c>
      <c r="AA6">
        <f>'Year 14'!C6-'Year 1'!C6</f>
        <v>0</v>
      </c>
    </row>
    <row r="7" spans="1:27" ht="15.6" x14ac:dyDescent="0.3">
      <c r="A7" s="10" t="s">
        <v>24</v>
      </c>
      <c r="B7" s="8">
        <f>'Year 14'!B7-'Year 1'!B7</f>
        <v>0</v>
      </c>
      <c r="C7" s="8">
        <f>'Year 14'!C7-'Year 1'!C7</f>
        <v>0</v>
      </c>
      <c r="D7" s="8">
        <f>'Year 1'!D7+'Year 2'!D7+'year 3'!D7+'Year 4-5 (2)'!D7+'Year 6'!D7+'Year 7'!D7+'Year 8'!D7+'Year 9'!D7+'Year 10'!D7+'Year 11'!D7+'Year 12 (2)'!D7+'Year 13'!D7+'Year 14'!D7</f>
        <v>10</v>
      </c>
      <c r="E7" s="8">
        <f>'Year 14'!E7-'Year 1'!E7</f>
        <v>0</v>
      </c>
      <c r="F7" s="8">
        <f>'Year 14'!F7-'Year 1'!F7</f>
        <v>0</v>
      </c>
      <c r="G7" s="8">
        <f>'Year 14'!G7-'Year 1'!G7</f>
        <v>0</v>
      </c>
      <c r="H7" s="8">
        <f>'Year 14'!H7-'Year 1'!H7</f>
        <v>0</v>
      </c>
      <c r="I7" s="8">
        <f>'Year 14'!I7-'Year 1'!I7</f>
        <v>0</v>
      </c>
      <c r="J7" s="8">
        <f>'Year 14'!J7-'Year 1'!J7</f>
        <v>0</v>
      </c>
      <c r="K7" s="8">
        <f>'Year 14'!K7-'Year 1'!K7</f>
        <v>-2</v>
      </c>
      <c r="L7" s="8">
        <f>'Year 14'!L7-'Year 1'!L7</f>
        <v>0</v>
      </c>
      <c r="M7" s="8">
        <f>'Year 14'!M7-'Year 1'!M7</f>
        <v>0</v>
      </c>
      <c r="N7" s="8">
        <f>'Year 14'!N7-'Year 1'!N7</f>
        <v>0</v>
      </c>
      <c r="O7" s="8">
        <f>'Year 14'!O7-'Year 1'!O7</f>
        <v>0</v>
      </c>
      <c r="P7" s="8">
        <f>'Year 14'!P7-'Year 10'!P7</f>
        <v>0</v>
      </c>
      <c r="Q7" s="23">
        <f>'Year 1'!P7+'Year 2'!P7+'year 3'!P7+'Year 4-5 (2)'!P7+'Year 6'!P7+'Year 7'!P7+'Year 8'!P7+'Year 9'!P7+'Year 10'!Q7+'Year 11'!Q7+'Year 12 (2)'!Q7+'Year 13'!Q7+'Year 14'!Q7</f>
        <v>220000</v>
      </c>
      <c r="V7" t="s">
        <v>60</v>
      </c>
      <c r="W7" t="s">
        <v>62</v>
      </c>
      <c r="Y7">
        <f t="shared" si="0"/>
        <v>0</v>
      </c>
      <c r="Z7">
        <f t="shared" si="1"/>
        <v>0</v>
      </c>
      <c r="AA7">
        <f>'Year 14'!C7-'Year 1'!C7</f>
        <v>0</v>
      </c>
    </row>
    <row r="8" spans="1:27" ht="15.6" x14ac:dyDescent="0.3">
      <c r="A8" s="10" t="s">
        <v>25</v>
      </c>
      <c r="B8" s="8">
        <f>'Year 14'!B8-'Year 1'!B8</f>
        <v>0</v>
      </c>
      <c r="C8" s="8">
        <f>'Year 14'!C8-'Year 1'!C8</f>
        <v>0</v>
      </c>
      <c r="D8" s="8">
        <f>'Year 1'!D8+'Year 2'!D8+'year 3'!D8+'Year 4-5 (2)'!D8+'Year 6'!D8+'Year 7'!D8+'Year 8'!D8+'Year 9'!D8+'Year 10'!D8+'Year 11'!D8+'Year 12 (2)'!D8+'Year 13'!D8+'Year 14'!D8</f>
        <v>64</v>
      </c>
      <c r="E8" s="8">
        <f>'Year 14'!E8-'Year 1'!E8</f>
        <v>0</v>
      </c>
      <c r="F8" s="8">
        <f>'Year 14'!F8-'Year 1'!F8</f>
        <v>0</v>
      </c>
      <c r="G8" s="8">
        <f>'Year 14'!G8-'Year 1'!G8</f>
        <v>0</v>
      </c>
      <c r="H8" s="8">
        <f>'Year 14'!H8-'Year 1'!H8</f>
        <v>0</v>
      </c>
      <c r="I8" s="8">
        <f>'Year 14'!I8-'Year 1'!I8</f>
        <v>0</v>
      </c>
      <c r="J8" s="8">
        <f>'Year 14'!J8-'Year 1'!J8</f>
        <v>0</v>
      </c>
      <c r="K8" s="8">
        <f>'Year 14'!K8-'Year 1'!K8</f>
        <v>0</v>
      </c>
      <c r="L8" s="8">
        <f>'Year 14'!L8-'Year 1'!L8</f>
        <v>0</v>
      </c>
      <c r="M8" s="8">
        <f>'Year 14'!M8-'Year 1'!M8</f>
        <v>1</v>
      </c>
      <c r="N8" s="8">
        <f>'Year 14'!N8-'Year 1'!N8</f>
        <v>0</v>
      </c>
      <c r="O8" s="8">
        <f>'Year 14'!O8-'Year 1'!O8</f>
        <v>1</v>
      </c>
      <c r="P8" s="8">
        <f>'Year 14'!P8-'Year 10'!P8</f>
        <v>0</v>
      </c>
      <c r="Q8" s="23">
        <f>'Year 1'!P8+'Year 2'!P8+'year 3'!P8+'Year 4-5 (2)'!P8+'Year 6'!P8+'Year 7'!P8+'Year 8'!P8+'Year 9'!P8+'Year 10'!Q8+'Year 11'!Q8+'Year 12 (2)'!Q8+'Year 13'!Q8+'Year 14'!Q8</f>
        <v>3200000</v>
      </c>
      <c r="V8" t="s">
        <v>68</v>
      </c>
      <c r="Y8">
        <f t="shared" si="0"/>
        <v>0</v>
      </c>
      <c r="Z8">
        <f t="shared" si="1"/>
        <v>0</v>
      </c>
      <c r="AA8">
        <f>'Year 14'!C8-'Year 1'!C8</f>
        <v>0</v>
      </c>
    </row>
    <row r="9" spans="1:27" ht="15.6" x14ac:dyDescent="0.3">
      <c r="A9" s="10" t="s">
        <v>26</v>
      </c>
      <c r="B9" s="8">
        <f>'Year 14'!B9-'Year 1'!B9</f>
        <v>0</v>
      </c>
      <c r="C9" s="8">
        <f>'Year 14'!C9-'Year 1'!C9</f>
        <v>1</v>
      </c>
      <c r="D9" s="8">
        <f>'Year 1'!D9+'Year 2'!D9+'year 3'!D9+'Year 4-5 (2)'!D9+'Year 6'!D9+'Year 7'!D9+'Year 8'!D9+'Year 9'!D9+'Year 10'!D9+'Year 11'!D9+'Year 12 (2)'!D9+'Year 13'!D9+'Year 14'!D9</f>
        <v>43</v>
      </c>
      <c r="E9" s="8">
        <f>'Year 14'!E9-'Year 1'!E9</f>
        <v>1</v>
      </c>
      <c r="F9" s="8">
        <f>'Year 14'!F9-'Year 1'!F9</f>
        <v>1</v>
      </c>
      <c r="G9" s="8">
        <f>'Year 14'!G9-'Year 1'!G9</f>
        <v>0</v>
      </c>
      <c r="H9" s="8">
        <f>'Year 14'!H9-'Year 1'!H9</f>
        <v>0</v>
      </c>
      <c r="I9" s="8">
        <f>'Year 14'!I9-'Year 1'!I9</f>
        <v>0</v>
      </c>
      <c r="J9" s="8">
        <f>'Year 14'!J9-'Year 1'!J9</f>
        <v>0</v>
      </c>
      <c r="K9" s="8">
        <f>'Year 14'!K9-'Year 1'!K9</f>
        <v>0</v>
      </c>
      <c r="L9" s="8">
        <f>'Year 14'!L9-'Year 1'!L9</f>
        <v>-12</v>
      </c>
      <c r="M9" s="8">
        <f>'Year 14'!M9-'Year 1'!M9</f>
        <v>3</v>
      </c>
      <c r="N9" s="8">
        <f>'Year 14'!N9-'Year 1'!N9</f>
        <v>0</v>
      </c>
      <c r="O9" s="8">
        <f>'Year 14'!O9-'Year 1'!O9</f>
        <v>7</v>
      </c>
      <c r="P9" s="8">
        <f>'Year 14'!P9-'Year 10'!P9</f>
        <v>0</v>
      </c>
      <c r="Q9" s="23">
        <f>'Year 1'!P9+'Year 2'!P9+'year 3'!P9+'Year 4-5 (2)'!P9+'Year 6'!P9+'Year 7'!P9+'Year 8'!P9+'Year 9'!P9+'Year 10'!Q9+'Year 11'!Q9+'Year 12 (2)'!Q9+'Year 13'!Q9+'Year 14'!Q9</f>
        <v>1180000</v>
      </c>
      <c r="V9" t="s">
        <v>44</v>
      </c>
      <c r="W9" t="s">
        <v>73</v>
      </c>
      <c r="Y9">
        <f t="shared" si="0"/>
        <v>1.6949152542372882E-6</v>
      </c>
      <c r="Z9">
        <f t="shared" si="1"/>
        <v>2</v>
      </c>
      <c r="AA9">
        <f>'Year 14'!C9-'Year 1'!C9</f>
        <v>1</v>
      </c>
    </row>
    <row r="10" spans="1:27" ht="15.6" x14ac:dyDescent="0.3">
      <c r="A10" s="10" t="s">
        <v>27</v>
      </c>
      <c r="B10" s="8">
        <f>'Year 14'!B10-'Year 1'!B10</f>
        <v>0</v>
      </c>
      <c r="C10" s="8">
        <f>'Year 14'!C10-'Year 1'!C10</f>
        <v>0</v>
      </c>
      <c r="D10" s="8">
        <f>'Year 1'!D10+'Year 2'!D10+'year 3'!D10+'Year 4-5 (2)'!D10+'Year 6'!D10+'Year 7'!D10+'Year 8'!D10+'Year 9'!D10+'Year 10'!D10+'Year 11'!D10+'Year 12 (2)'!D10+'Year 13'!D10+'Year 14'!D10</f>
        <v>59</v>
      </c>
      <c r="E10" s="8">
        <f>'Year 14'!E10-'Year 1'!E10</f>
        <v>0</v>
      </c>
      <c r="F10" s="8">
        <f>'Year 14'!F10-'Year 1'!F10</f>
        <v>0</v>
      </c>
      <c r="G10" s="8">
        <f>'Year 14'!G10-'Year 1'!G10</f>
        <v>0</v>
      </c>
      <c r="H10" s="8">
        <f>'Year 14'!H10-'Year 1'!H10</f>
        <v>0</v>
      </c>
      <c r="I10" s="8">
        <f>'Year 14'!I10-'Year 1'!I10</f>
        <v>1</v>
      </c>
      <c r="J10" s="8">
        <f>'Year 14'!J10-'Year 1'!J10</f>
        <v>0</v>
      </c>
      <c r="K10" s="8">
        <f>'Year 14'!K10-'Year 1'!K10</f>
        <v>0</v>
      </c>
      <c r="L10" s="8">
        <f>'Year 14'!L10-'Year 1'!L10</f>
        <v>0</v>
      </c>
      <c r="M10" s="8">
        <f>'Year 14'!M10-'Year 1'!M10</f>
        <v>0</v>
      </c>
      <c r="N10" s="8">
        <f>'Year 14'!N10-'Year 1'!N10</f>
        <v>-4</v>
      </c>
      <c r="O10" s="8">
        <f>'Year 14'!O10-'Year 1'!O10</f>
        <v>4</v>
      </c>
      <c r="P10" s="8">
        <v>1</v>
      </c>
      <c r="Q10" s="23">
        <f>'Year 1'!P10+'Year 2'!P10+'year 3'!P10+'Year 4-5 (2)'!P10+'Year 6'!P10+'Year 7'!P10+'Year 8'!P10+'Year 9'!P10+'Year 10'!Q10+'Year 11'!Q10+'Year 12 (2)'!Q10+'Year 13'!Q10+'Year 14'!Q10</f>
        <v>1630000</v>
      </c>
      <c r="V10" t="s">
        <v>45</v>
      </c>
      <c r="Y10">
        <f t="shared" si="0"/>
        <v>0</v>
      </c>
      <c r="Z10">
        <f t="shared" si="1"/>
        <v>0</v>
      </c>
      <c r="AA10">
        <f>'Year 14'!C10-'Year 1'!C10</f>
        <v>0</v>
      </c>
    </row>
    <row r="11" spans="1:27" ht="15.6" x14ac:dyDescent="0.3">
      <c r="A11" s="10" t="s">
        <v>28</v>
      </c>
      <c r="B11" s="8">
        <f>'Year 14'!B11-'Year 1'!B11</f>
        <v>0</v>
      </c>
      <c r="C11" s="8">
        <f>'Year 14'!C11-'Year 1'!C11</f>
        <v>0</v>
      </c>
      <c r="D11" s="8">
        <f>'Year 1'!D11+'Year 2'!D11+'year 3'!D11+'Year 4-5 (2)'!D11+'Year 6'!D11+'Year 7'!D11+'Year 8'!D11+'Year 9'!D11+'Year 10'!D11+'Year 11'!D11+'Year 12 (2)'!D11+'Year 13'!D11+'Year 14'!D11</f>
        <v>76</v>
      </c>
      <c r="E11" s="8">
        <f>'Year 14'!E11-'Year 1'!E11</f>
        <v>3</v>
      </c>
      <c r="F11" s="8">
        <f>'Year 14'!F11-'Year 1'!F11</f>
        <v>3</v>
      </c>
      <c r="G11" s="8">
        <f>'Year 14'!G11-'Year 1'!G11</f>
        <v>1</v>
      </c>
      <c r="H11" s="8">
        <f>'Year 14'!H11-'Year 1'!H11</f>
        <v>5</v>
      </c>
      <c r="I11" s="8">
        <f>'Year 14'!I11-'Year 1'!I11</f>
        <v>0</v>
      </c>
      <c r="J11" s="8">
        <f>'Year 14'!J11-'Year 1'!J11</f>
        <v>0</v>
      </c>
      <c r="K11" s="8">
        <f>'Year 14'!K11-'Year 1'!K11</f>
        <v>0</v>
      </c>
      <c r="L11" s="8">
        <f>'Year 14'!L11-'Year 1'!L11</f>
        <v>-6</v>
      </c>
      <c r="M11" s="8">
        <f>'Year 14'!M11-'Year 1'!M11</f>
        <v>7</v>
      </c>
      <c r="N11" s="8">
        <f>'Year 14'!N11-'Year 1'!N11</f>
        <v>-1</v>
      </c>
      <c r="O11" s="8">
        <f>'Year 14'!O11-'Year 1'!O11</f>
        <v>5</v>
      </c>
      <c r="P11" s="8">
        <f>'Year 14'!P11-'Year 10'!P11</f>
        <v>0</v>
      </c>
      <c r="Q11" s="23">
        <f>'Year 1'!P11+'Year 2'!P11+'year 3'!P11+'Year 4-5 (2)'!P11+'Year 6'!P11+'Year 7'!P11+'Year 8'!P11+'Year 9'!P11+'Year 10'!Q11+'Year 11'!Q11+'Year 12 (2)'!Q11+'Year 13'!Q11+'Year 14'!Q11</f>
        <v>2030000</v>
      </c>
      <c r="V11" t="s">
        <v>40</v>
      </c>
      <c r="W11" t="s">
        <v>73</v>
      </c>
      <c r="Y11">
        <f t="shared" si="0"/>
        <v>5.911330049261084E-6</v>
      </c>
      <c r="Z11">
        <f t="shared" si="1"/>
        <v>12</v>
      </c>
      <c r="AA11">
        <f>'Year 14'!C11-'Year 1'!C11</f>
        <v>0</v>
      </c>
    </row>
    <row r="12" spans="1:27" ht="15.6" x14ac:dyDescent="0.3">
      <c r="A12" s="10" t="s">
        <v>36</v>
      </c>
      <c r="B12" s="8">
        <f>'Year 14'!B12-'Year 1'!B12</f>
        <v>0</v>
      </c>
      <c r="C12" s="8">
        <f>'Year 14'!C12-'Year 1'!C12</f>
        <v>0</v>
      </c>
      <c r="D12" s="8">
        <f>'Year 1'!D12+'Year 2'!D12+'year 3'!D12+'Year 4-5 (2)'!D12+'Year 6'!D12+'Year 7'!D12+'Year 8'!D12+'Year 9'!D12+'Year 10'!D12+'Year 11'!D12+'Year 12 (2)'!D12+'Year 13'!D12+'Year 14'!D12</f>
        <v>80</v>
      </c>
      <c r="E12" s="8">
        <f>'Year 14'!E12-'Year 1'!E12</f>
        <v>0</v>
      </c>
      <c r="F12" s="8">
        <f>'Year 14'!F12-'Year 1'!F12</f>
        <v>0</v>
      </c>
      <c r="G12" s="8">
        <f>'Year 14'!G12-'Year 1'!G12</f>
        <v>0</v>
      </c>
      <c r="H12" s="8">
        <f>'Year 14'!H12-'Year 1'!H12</f>
        <v>0</v>
      </c>
      <c r="I12" s="8">
        <f>'Year 14'!I12-'Year 1'!I12</f>
        <v>0</v>
      </c>
      <c r="J12" s="8">
        <f>'Year 14'!J12-'Year 1'!J12</f>
        <v>0</v>
      </c>
      <c r="K12" s="8">
        <f>'Year 14'!K12-'Year 1'!K12</f>
        <v>0</v>
      </c>
      <c r="L12" s="8">
        <f>'Year 14'!L12-'Year 1'!L12</f>
        <v>0</v>
      </c>
      <c r="M12" s="8">
        <f>'Year 14'!M12-'Year 1'!M12</f>
        <v>3</v>
      </c>
      <c r="N12" s="8">
        <f>'Year 14'!N12-'Year 1'!N12</f>
        <v>0</v>
      </c>
      <c r="O12" s="8">
        <f>'Year 14'!O12-'Year 1'!O12</f>
        <v>8</v>
      </c>
      <c r="P12" s="8">
        <f>'Year 14'!P12-'Year 10'!P12</f>
        <v>0</v>
      </c>
      <c r="Q12" s="23">
        <f>'Year 1'!P12+'Year 2'!P12+'year 3'!P12+'Year 4-5 (2)'!P12+'Year 6'!P12+'Year 7'!P12+'Year 8'!P12+'Year 9'!P12+'Year 10'!Q12+'Year 11'!Q12+'Year 12 (2)'!Q12+'Year 13'!Q12+'Year 14'!Q12</f>
        <v>4000000</v>
      </c>
      <c r="V12" t="s">
        <v>41</v>
      </c>
      <c r="W12" t="s">
        <v>73</v>
      </c>
      <c r="Y12">
        <f t="shared" si="0"/>
        <v>0</v>
      </c>
      <c r="Z12">
        <f t="shared" si="1"/>
        <v>0</v>
      </c>
      <c r="AA12">
        <f>'Year 14'!C12-'Year 1'!C12</f>
        <v>0</v>
      </c>
    </row>
    <row r="13" spans="1:27" ht="15.6" x14ac:dyDescent="0.3">
      <c r="A13" s="16" t="s">
        <v>29</v>
      </c>
      <c r="B13" s="8">
        <f>'Year 14'!B13-'Year 1'!B13</f>
        <v>0</v>
      </c>
      <c r="C13" s="8">
        <f>'Year 14'!C13-'Year 1'!C13</f>
        <v>0</v>
      </c>
      <c r="D13" s="8">
        <f>'Year 1'!D13+'Year 2'!D13+'year 3'!D13+'Year 4-5 (2)'!D13+'Year 6'!D13+'Year 7'!D13+'Year 8'!D13+'Year 9'!D13+'Year 10'!D13+'Year 11'!D13+'Year 12 (2)'!D13+'Year 13'!D13+'Year 14'!D13</f>
        <v>3</v>
      </c>
      <c r="E13" s="8">
        <f>'Year 14'!E13-'Year 1'!E13</f>
        <v>0</v>
      </c>
      <c r="F13" s="8">
        <f>'Year 14'!F13-'Year 1'!F13</f>
        <v>0</v>
      </c>
      <c r="G13" s="8">
        <f>'Year 14'!G13-'Year 1'!G13</f>
        <v>0</v>
      </c>
      <c r="H13" s="8">
        <f>'Year 14'!H13-'Year 1'!H13</f>
        <v>0</v>
      </c>
      <c r="I13" s="8">
        <f>'Year 14'!I13-'Year 1'!I13</f>
        <v>0</v>
      </c>
      <c r="J13" s="8">
        <f>'Year 14'!J13-'Year 1'!J13</f>
        <v>0</v>
      </c>
      <c r="K13" s="8">
        <f>'Year 14'!K13-'Year 1'!K13</f>
        <v>0</v>
      </c>
      <c r="L13" s="8">
        <f>'Year 14'!L13-'Year 1'!L13</f>
        <v>0</v>
      </c>
      <c r="M13" s="8">
        <f>'Year 14'!M13-'Year 1'!M13</f>
        <v>0</v>
      </c>
      <c r="N13" s="8">
        <f>'Year 14'!N13-'Year 1'!N13</f>
        <v>0</v>
      </c>
      <c r="O13" s="8">
        <f>'Year 14'!O13-'Year 1'!O13</f>
        <v>0</v>
      </c>
      <c r="P13" s="8">
        <f>'Year 14'!P13-'Year 10'!P13</f>
        <v>0</v>
      </c>
      <c r="Q13" s="23">
        <f>'Year 1'!P13+'Year 2'!P13+'year 3'!P13+'Year 4-5 (2)'!P13+'Year 6'!P13+'Year 7'!P13+'Year 8'!P13+'Year 9'!P13+'Year 10'!Q13+'Year 11'!Q13+'Year 12 (2)'!Q13+'Year 13'!Q13+'Year 14'!Q13</f>
        <v>50000</v>
      </c>
      <c r="Y13">
        <f t="shared" si="0"/>
        <v>0</v>
      </c>
      <c r="Z13">
        <f t="shared" si="1"/>
        <v>0</v>
      </c>
      <c r="AA13">
        <f>'Year 14'!C13-'Year 1'!C13</f>
        <v>0</v>
      </c>
    </row>
    <row r="14" spans="1:27" ht="31.2" x14ac:dyDescent="0.3">
      <c r="A14" s="10" t="s">
        <v>30</v>
      </c>
      <c r="B14" s="8">
        <f>'Year 14'!B14-'Year 1'!B14</f>
        <v>0</v>
      </c>
      <c r="C14" s="8">
        <f>'Year 14'!C14-'Year 1'!C14</f>
        <v>0</v>
      </c>
      <c r="D14" s="8">
        <f>'Year 1'!D14+'Year 2'!D14+'year 3'!D14+'Year 4-5 (2)'!D14+'Year 6'!D14+'Year 7'!D14+'Year 8'!D14+'Year 9'!D14+'Year 10'!D14+'Year 11'!D14+'Year 12 (2)'!D14+'Year 13'!D14+'Year 14'!D14</f>
        <v>27</v>
      </c>
      <c r="E14" s="8">
        <f>'Year 14'!E14-'Year 1'!E14</f>
        <v>0</v>
      </c>
      <c r="F14" s="8">
        <f>'Year 14'!F14-'Year 1'!F14</f>
        <v>0</v>
      </c>
      <c r="G14" s="8">
        <f>'Year 14'!G14-'Year 1'!G14</f>
        <v>0</v>
      </c>
      <c r="H14" s="8">
        <f>'Year 14'!H14-'Year 1'!H14</f>
        <v>0</v>
      </c>
      <c r="I14" s="8">
        <f>'Year 14'!I14-'Year 1'!I14</f>
        <v>0</v>
      </c>
      <c r="J14" s="8">
        <f>'Year 14'!J14-'Year 1'!J14</f>
        <v>0</v>
      </c>
      <c r="K14" s="8">
        <f>'Year 14'!K14-'Year 1'!K14</f>
        <v>-1</v>
      </c>
      <c r="L14" s="8">
        <f>'Year 14'!L14-'Year 1'!L14</f>
        <v>0</v>
      </c>
      <c r="M14" s="8">
        <f>'Year 14'!M14-'Year 1'!M14</f>
        <v>0</v>
      </c>
      <c r="N14" s="8">
        <f>'Year 14'!N14-'Year 1'!N14</f>
        <v>0</v>
      </c>
      <c r="O14" s="8">
        <f>'Year 14'!O14-'Year 1'!O14</f>
        <v>14</v>
      </c>
      <c r="P14" s="8">
        <f>'Year 14'!P14-'Year 10'!P14</f>
        <v>0</v>
      </c>
      <c r="Q14" s="23">
        <f>'Year 1'!P14+'Year 2'!P14+'year 3'!P14+'Year 4-5 (2)'!P14+'Year 6'!P14+'Year 7'!P14+'Year 8'!P14+'Year 9'!P14+'Year 10'!Q14+'Year 11'!Q14+'Year 12 (2)'!Q14+'Year 13'!Q14+'Year 14'!Q14</f>
        <v>590000</v>
      </c>
      <c r="V14" t="s">
        <v>49</v>
      </c>
      <c r="W14" t="s">
        <v>9</v>
      </c>
      <c r="Y14">
        <f t="shared" si="0"/>
        <v>0</v>
      </c>
      <c r="Z14">
        <f t="shared" si="1"/>
        <v>0</v>
      </c>
      <c r="AA14">
        <f>'Year 14'!C14-'Year 1'!C14</f>
        <v>0</v>
      </c>
    </row>
    <row r="15" spans="1:27" ht="15.6" x14ac:dyDescent="0.3">
      <c r="A15" s="10" t="s">
        <v>31</v>
      </c>
      <c r="B15" s="8">
        <f>'Year 14'!B15-'Year 1'!B15</f>
        <v>0</v>
      </c>
      <c r="C15" s="8">
        <f>'Year 14'!C15-'Year 1'!C15</f>
        <v>1</v>
      </c>
      <c r="D15" s="8">
        <f>'Year 1'!D15+'Year 2'!D15+'year 3'!D15+'Year 4-5 (2)'!D15+'Year 6'!D15+'Year 7'!D15+'Year 8'!D15+'Year 9'!D15+'Year 10'!D15+'Year 11'!D15+'Year 12 (2)'!D15+'Year 13'!D15+'Year 14'!D15</f>
        <v>72</v>
      </c>
      <c r="E15" s="8">
        <f>'Year 14'!E15-'Year 1'!E15</f>
        <v>4</v>
      </c>
      <c r="F15" s="8">
        <f>'Year 14'!F15-'Year 1'!F15</f>
        <v>4</v>
      </c>
      <c r="G15" s="8">
        <f>'Year 14'!G15-'Year 1'!G15</f>
        <v>0</v>
      </c>
      <c r="H15" s="8">
        <f>'Year 14'!H15-'Year 1'!H15</f>
        <v>0</v>
      </c>
      <c r="I15" s="8">
        <f>'Year 14'!I15-'Year 1'!I15</f>
        <v>0</v>
      </c>
      <c r="J15" s="8">
        <f>'Year 14'!J15-'Year 1'!J15</f>
        <v>0</v>
      </c>
      <c r="K15" s="8">
        <f>'Year 14'!K15-'Year 1'!K15</f>
        <v>-3</v>
      </c>
      <c r="L15" s="8">
        <f>'Year 14'!L15-'Year 1'!L15</f>
        <v>-7</v>
      </c>
      <c r="M15" s="8">
        <f>'Year 14'!M15-'Year 1'!M15</f>
        <v>6</v>
      </c>
      <c r="N15" s="8">
        <f>'Year 14'!N15-'Year 1'!N15</f>
        <v>-1</v>
      </c>
      <c r="O15" s="8">
        <f>'Year 14'!O15-'Year 1'!O15</f>
        <v>21</v>
      </c>
      <c r="P15" s="8">
        <f>'Year 14'!P15-'Year 10'!P15</f>
        <v>1</v>
      </c>
      <c r="Q15" s="23">
        <f>'Year 1'!P15+'Year 2'!P15+'year 3'!P15+'Year 4-5 (2)'!P15+'Year 6'!P15+'Year 7'!P15+'Year 8'!P15+'Year 9'!P15+'Year 10'!Q15+'Year 11'!Q15+'Year 12 (2)'!Q15+'Year 13'!Q15+'Year 14'!Q15</f>
        <v>2080000</v>
      </c>
      <c r="V15" t="s">
        <v>43</v>
      </c>
      <c r="W15" s="19" t="s">
        <v>9</v>
      </c>
      <c r="X15" s="19" t="s">
        <v>76</v>
      </c>
      <c r="Y15">
        <f t="shared" si="0"/>
        <v>3.8461538461538459E-6</v>
      </c>
      <c r="Z15">
        <f t="shared" si="1"/>
        <v>8</v>
      </c>
      <c r="AA15">
        <f>'Year 14'!C15-'Year 1'!C15</f>
        <v>1</v>
      </c>
    </row>
    <row r="16" spans="1:27" ht="15.6" x14ac:dyDescent="0.3">
      <c r="A16" s="10" t="s">
        <v>32</v>
      </c>
      <c r="B16" s="8">
        <f>'Year 14'!B16-'Year 1'!B16</f>
        <v>0</v>
      </c>
      <c r="C16" s="8">
        <f>'Year 14'!C16-'Year 1'!C16</f>
        <v>0</v>
      </c>
      <c r="D16" s="8">
        <f>'Year 1'!D16+'Year 2'!D16+'year 3'!D16+'Year 4-5 (2)'!D16+'Year 6'!D16+'Year 7'!D16+'Year 8'!D16+'Year 9'!D16+'Year 10'!D16+'Year 11'!D16+'Year 12 (2)'!D16+'Year 13'!D16+'Year 14'!D16</f>
        <v>32</v>
      </c>
      <c r="E16" s="8">
        <f>'Year 14'!E16-'Year 1'!E16</f>
        <v>0</v>
      </c>
      <c r="F16" s="8">
        <f>'Year 14'!F16-'Year 1'!F16</f>
        <v>0</v>
      </c>
      <c r="G16" s="8">
        <f>'Year 14'!G16-'Year 1'!G16</f>
        <v>0</v>
      </c>
      <c r="H16" s="8">
        <f>'Year 14'!H16-'Year 1'!H16</f>
        <v>0</v>
      </c>
      <c r="I16" s="8">
        <f>'Year 14'!I16-'Year 1'!I16</f>
        <v>0</v>
      </c>
      <c r="J16" s="8">
        <f>'Year 14'!J16-'Year 1'!J16</f>
        <v>0</v>
      </c>
      <c r="K16" s="8">
        <f>'Year 14'!K16-'Year 1'!K16</f>
        <v>0</v>
      </c>
      <c r="L16" s="8">
        <f>'Year 14'!L16-'Year 1'!L16</f>
        <v>0</v>
      </c>
      <c r="M16" s="8">
        <f>'Year 14'!M16-'Year 1'!M16</f>
        <v>0</v>
      </c>
      <c r="N16" s="8">
        <f>'Year 14'!N16-'Year 1'!N16</f>
        <v>0</v>
      </c>
      <c r="O16" s="8">
        <f>'Year 14'!O16-'Year 1'!O16</f>
        <v>0</v>
      </c>
      <c r="P16" s="8">
        <f>'Year 14'!P16-'Year 10'!P16</f>
        <v>0</v>
      </c>
      <c r="Q16" s="23">
        <f>'Year 1'!P16+'Year 2'!P16+'year 3'!P16+'Year 4-5 (2)'!P16+'Year 6'!P16+'Year 7'!P16+'Year 8'!P16+'Year 9'!P16+'Year 10'!Q16+'Year 11'!Q16+'Year 12 (2)'!Q16+'Year 13'!Q16+'Year 14'!Q16</f>
        <v>1370000</v>
      </c>
      <c r="V16" t="s">
        <v>47</v>
      </c>
      <c r="Y16">
        <f t="shared" si="0"/>
        <v>0</v>
      </c>
      <c r="Z16">
        <f t="shared" si="1"/>
        <v>0</v>
      </c>
      <c r="AA16">
        <f>'Year 14'!C16-'Year 1'!C16</f>
        <v>0</v>
      </c>
    </row>
    <row r="17" spans="1:27" ht="31.2" x14ac:dyDescent="0.3">
      <c r="A17" s="10" t="s">
        <v>33</v>
      </c>
      <c r="B17" s="8">
        <f>'Year 14'!B17-'Year 1'!B17</f>
        <v>0</v>
      </c>
      <c r="C17" s="8">
        <f>'Year 14'!C17-'Year 1'!C17</f>
        <v>1</v>
      </c>
      <c r="D17" s="8">
        <f>'Year 1'!D17+'Year 2'!D17+'year 3'!D17+'Year 4-5 (2)'!D17+'Year 6'!D17+'Year 7'!D17+'Year 8'!D17+'Year 9'!D17+'Year 10'!D17+'Year 11'!D17+'Year 12 (2)'!D17+'Year 13'!D17+'Year 14'!D17</f>
        <v>25</v>
      </c>
      <c r="E17" s="8">
        <f>'Year 14'!E17-'Year 1'!E17</f>
        <v>0</v>
      </c>
      <c r="F17" s="8">
        <f>'Year 14'!F17-'Year 1'!F17</f>
        <v>0</v>
      </c>
      <c r="G17" s="8">
        <f>'Year 14'!G17-'Year 1'!G17</f>
        <v>0</v>
      </c>
      <c r="H17" s="8">
        <f>'Year 14'!H17-'Year 1'!H17</f>
        <v>0</v>
      </c>
      <c r="I17" s="8">
        <f>'Year 14'!I17-'Year 1'!I17</f>
        <v>1</v>
      </c>
      <c r="J17" s="8">
        <f>'Year 14'!J17-'Year 1'!J17</f>
        <v>0</v>
      </c>
      <c r="K17" s="8">
        <f>'Year 14'!K17-'Year 1'!K17</f>
        <v>0</v>
      </c>
      <c r="L17" s="8">
        <f>'Year 14'!L17-'Year 1'!L17</f>
        <v>0</v>
      </c>
      <c r="M17" s="8">
        <f>'Year 14'!M17-'Year 1'!M17</f>
        <v>2</v>
      </c>
      <c r="N17" s="8">
        <f>'Year 14'!N17-'Year 1'!N17</f>
        <v>-10</v>
      </c>
      <c r="O17" s="8">
        <f>'Year 14'!O17-'Year 1'!O17</f>
        <v>5</v>
      </c>
      <c r="P17" s="8">
        <f>'Year 14'!P17-'Year 10'!P17</f>
        <v>0</v>
      </c>
      <c r="Q17" s="23">
        <f>'Year 1'!P17+'Year 2'!P17+'year 3'!P17+'Year 4-5 (2)'!P17+'Year 6'!P17+'Year 7'!P17+'Year 8'!P17+'Year 9'!P17+'Year 10'!Q17+'Year 11'!Q17+'Year 12 (2)'!Q17+'Year 13'!Q17+'Year 14'!Q17</f>
        <v>770000</v>
      </c>
      <c r="V17" t="s">
        <v>74</v>
      </c>
      <c r="W17" t="s">
        <v>9</v>
      </c>
      <c r="Y17">
        <f t="shared" si="0"/>
        <v>0</v>
      </c>
      <c r="Z17">
        <f t="shared" si="1"/>
        <v>0</v>
      </c>
      <c r="AA17">
        <f>'Year 14'!C17-'Year 1'!C17</f>
        <v>1</v>
      </c>
    </row>
    <row r="18" spans="1:27" ht="15.6" x14ac:dyDescent="0.3">
      <c r="A18" s="10" t="s">
        <v>34</v>
      </c>
      <c r="B18" s="8">
        <f>'Year 14'!B18-'Year 1'!B18</f>
        <v>0</v>
      </c>
      <c r="C18" s="8">
        <f>'Year 14'!C18-'Year 1'!C18</f>
        <v>0</v>
      </c>
      <c r="D18" s="8">
        <f>'Year 1'!D18+'Year 2'!D18+'year 3'!D18+'Year 4-5 (2)'!D18+'Year 6'!D18+'Year 7'!D18+'Year 8'!D18+'Year 9'!D18+'Year 10'!D18+'Year 11'!D18+'Year 12 (2)'!D18+'Year 13'!D18+'Year 14'!D18</f>
        <v>8</v>
      </c>
      <c r="E18" s="8">
        <f>'Year 14'!E18-'Year 1'!E18</f>
        <v>0</v>
      </c>
      <c r="F18" s="8">
        <f>'Year 14'!F18-'Year 1'!F18</f>
        <v>0</v>
      </c>
      <c r="G18" s="8">
        <f>'Year 14'!G18-'Year 1'!G18</f>
        <v>0</v>
      </c>
      <c r="H18" s="8">
        <f>'Year 14'!H18-'Year 1'!H18</f>
        <v>0</v>
      </c>
      <c r="I18" s="8">
        <f>'Year 14'!I18-'Year 1'!I18</f>
        <v>0</v>
      </c>
      <c r="J18" s="8">
        <f>'Year 14'!J18-'Year 1'!J18</f>
        <v>0</v>
      </c>
      <c r="K18" s="8">
        <f>'Year 14'!K18-'Year 1'!K18</f>
        <v>0</v>
      </c>
      <c r="L18" s="8">
        <f>'Year 14'!L18-'Year 1'!L18</f>
        <v>0</v>
      </c>
      <c r="M18" s="8">
        <f>'Year 14'!M18-'Year 1'!M18</f>
        <v>0</v>
      </c>
      <c r="N18" s="8">
        <f>'Year 14'!N18-'Year 1'!N18</f>
        <v>0</v>
      </c>
      <c r="O18" s="8">
        <f>'Year 14'!O18-'Year 1'!O18</f>
        <v>0</v>
      </c>
      <c r="P18" s="8">
        <f>'Year 14'!P18-'Year 10'!P18</f>
        <v>0</v>
      </c>
      <c r="Q18" s="23">
        <f>'Year 1'!P18+'Year 2'!P18+'year 3'!P18+'Year 4-5 (2)'!P18+'Year 6'!P18+'Year 7'!P18+'Year 8'!P18+'Year 9'!P18+'Year 10'!Q18+'Year 11'!Q18+'Year 12 (2)'!Q18+'Year 13'!Q18+'Year 14'!Q18</f>
        <v>200000</v>
      </c>
      <c r="V18" t="s">
        <v>61</v>
      </c>
      <c r="Y18">
        <f t="shared" si="0"/>
        <v>0</v>
      </c>
      <c r="Z18">
        <f t="shared" si="1"/>
        <v>0</v>
      </c>
      <c r="AA18">
        <f>'Year 14'!C18-'Year 1'!C18</f>
        <v>0</v>
      </c>
    </row>
    <row r="19" spans="1:27" ht="15.6" x14ac:dyDescent="0.3">
      <c r="A19" s="17" t="s">
        <v>66</v>
      </c>
      <c r="B19" s="8">
        <f>'Year 14'!B19-'Year 1'!B19</f>
        <v>0</v>
      </c>
      <c r="C19" s="8">
        <f>'Year 14'!C19-'Year 1'!C19</f>
        <v>0</v>
      </c>
      <c r="D19" s="8">
        <f>'Year 1'!D19+'Year 2'!D19+'year 3'!D19+'Year 4-5 (2)'!D19+'Year 6'!D19+'Year 7'!D19+'Year 8'!D19+'Year 9'!D19+'Year 10'!D19+'Year 11'!D19+'Year 12 (2)'!D19+'Year 13'!D19+'Year 14'!D19</f>
        <v>0</v>
      </c>
      <c r="E19" s="8">
        <f>'Year 14'!E19-'Year 1'!E19</f>
        <v>0</v>
      </c>
      <c r="F19" s="8">
        <f>'Year 14'!F19-'Year 1'!F19</f>
        <v>0</v>
      </c>
      <c r="G19" s="8">
        <f>'Year 14'!G19-'Year 1'!G19</f>
        <v>0</v>
      </c>
      <c r="H19" s="8">
        <f>'Year 14'!H19-'Year 1'!H19</f>
        <v>0</v>
      </c>
      <c r="I19" s="8">
        <f>'Year 14'!I19-'Year 1'!I19</f>
        <v>5</v>
      </c>
      <c r="J19" s="8">
        <f>'Year 14'!J19-'Year 1'!J19</f>
        <v>0</v>
      </c>
      <c r="K19" s="8">
        <f>'Year 14'!K19-'Year 1'!K19</f>
        <v>4</v>
      </c>
      <c r="L19" s="8">
        <f>'Year 14'!L19-'Year 1'!L19</f>
        <v>10</v>
      </c>
      <c r="M19" s="8">
        <f>'Year 14'!M19-'Year 1'!M19</f>
        <v>2</v>
      </c>
      <c r="N19" s="8">
        <f>'Year 14'!N19-'Year 1'!N19</f>
        <v>20</v>
      </c>
      <c r="O19" s="8">
        <f>'Year 14'!O19-'Year 1'!O19</f>
        <v>0</v>
      </c>
      <c r="P19" s="8">
        <f>'Year 14'!P19-'Year 10'!P19</f>
        <v>0</v>
      </c>
      <c r="Q19" s="23">
        <f>'Year 1'!P19+'Year 2'!P19+'year 3'!P19+'Year 4-5 (2)'!P19+'Year 6'!P19+'Year 7'!P19+'Year 8'!P19+'Year 9'!P19+'Year 10'!Q19+'Year 11'!Q19+'Year 12 (2)'!Q19+'Year 13'!Q19+'Year 14'!Q19</f>
        <v>0</v>
      </c>
      <c r="V19" t="s">
        <v>67</v>
      </c>
      <c r="Z19">
        <f t="shared" si="1"/>
        <v>0</v>
      </c>
      <c r="AA19">
        <f>'Year 14'!C19-'Year 1'!C19</f>
        <v>0</v>
      </c>
    </row>
    <row r="20" spans="1:27" ht="15.6" x14ac:dyDescent="0.3">
      <c r="A20" s="11" t="s">
        <v>35</v>
      </c>
      <c r="B20">
        <f>B2+B3+SUM(B6:B12)+B14+B15+B17+B18</f>
        <v>0</v>
      </c>
      <c r="C20">
        <f t="shared" ref="C20:N20" si="2">C2+C3+SUM(C6:C12)+C14+C15+C17+C18</f>
        <v>1</v>
      </c>
      <c r="D20">
        <f t="shared" si="2"/>
        <v>693</v>
      </c>
      <c r="E20">
        <f t="shared" si="2"/>
        <v>9</v>
      </c>
      <c r="F20">
        <f t="shared" si="2"/>
        <v>10</v>
      </c>
      <c r="G20">
        <f t="shared" si="2"/>
        <v>1</v>
      </c>
      <c r="H20">
        <f t="shared" si="2"/>
        <v>5</v>
      </c>
      <c r="I20">
        <f t="shared" si="2"/>
        <v>2</v>
      </c>
      <c r="J20">
        <f t="shared" si="2"/>
        <v>0</v>
      </c>
      <c r="K20">
        <f t="shared" si="2"/>
        <v>-15</v>
      </c>
      <c r="L20">
        <f t="shared" si="2"/>
        <v>-23</v>
      </c>
      <c r="M20">
        <f t="shared" si="2"/>
        <v>22</v>
      </c>
      <c r="N20">
        <f t="shared" si="2"/>
        <v>-29</v>
      </c>
      <c r="O20">
        <f>O2+O3+SUM(O6:O12)+O14+O15+O17+O18</f>
        <v>79</v>
      </c>
      <c r="Q20" s="23">
        <f t="shared" ref="Q20:U20" si="3">SUM(Q2:Q18)</f>
        <v>28200000</v>
      </c>
      <c r="R20">
        <f t="shared" si="3"/>
        <v>0</v>
      </c>
      <c r="S20">
        <f t="shared" si="3"/>
        <v>0</v>
      </c>
      <c r="T20">
        <f>SUM(T2:T19)</f>
        <v>0</v>
      </c>
      <c r="U20">
        <f t="shared" si="3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25368-B97B-4A32-AE3F-D2BDA88BD755}">
  <dimension ref="A1:V20"/>
  <sheetViews>
    <sheetView workbookViewId="0">
      <pane xSplit="1" topLeftCell="B1" activePane="topRight" state="frozen"/>
      <selection pane="topRight" activeCell="X4" sqref="X4"/>
    </sheetView>
  </sheetViews>
  <sheetFormatPr defaultRowHeight="14.4" x14ac:dyDescent="0.3"/>
  <cols>
    <col min="1" max="1" width="25" customWidth="1"/>
    <col min="2" max="3" width="3.77734375" bestFit="1" customWidth="1"/>
    <col min="4" max="4" width="5.6640625" bestFit="1" customWidth="1"/>
    <col min="5" max="10" width="3.77734375" bestFit="1" customWidth="1"/>
    <col min="11" max="12" width="4" bestFit="1" customWidth="1"/>
    <col min="13" max="13" width="3.77734375" bestFit="1" customWidth="1"/>
    <col min="14" max="14" width="4" bestFit="1" customWidth="1"/>
    <col min="15" max="15" width="9.88671875" bestFit="1" customWidth="1"/>
    <col min="21" max="21" width="14.77734375" bestFit="1" customWidth="1"/>
  </cols>
  <sheetData>
    <row r="1" spans="1:22" ht="130.19999999999999" x14ac:dyDescent="0.3">
      <c r="A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6" t="s">
        <v>13</v>
      </c>
      <c r="O1" s="7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3" t="s">
        <v>37</v>
      </c>
    </row>
    <row r="2" spans="1:22" ht="15.6" x14ac:dyDescent="0.3">
      <c r="A2" s="10" t="s">
        <v>19</v>
      </c>
      <c r="B2" s="8">
        <v>1</v>
      </c>
      <c r="C2" s="8">
        <v>5</v>
      </c>
      <c r="D2" s="8">
        <v>5</v>
      </c>
      <c r="E2" s="8">
        <v>5</v>
      </c>
      <c r="F2" s="8">
        <v>5</v>
      </c>
      <c r="G2" s="8">
        <v>5</v>
      </c>
      <c r="H2" s="8">
        <v>5</v>
      </c>
      <c r="I2" s="8">
        <v>4</v>
      </c>
      <c r="J2" s="8">
        <v>0</v>
      </c>
      <c r="K2" s="9">
        <v>15</v>
      </c>
      <c r="L2" s="9">
        <v>10</v>
      </c>
      <c r="M2" s="9">
        <v>5</v>
      </c>
      <c r="N2" s="9">
        <v>15</v>
      </c>
      <c r="O2" s="9"/>
      <c r="P2">
        <f>(D2*10000)+IF(E2&gt;=D2,D2*10000,0)+IF(E2&lt;D2,E2*10000,0)+IF(F2&gt;=D2,D2*10000,0)+IF(F2&lt;D2,F2*10000,0)+IF(G2&gt;=D2,D2*10000,0)+IF(G2&lt;D2,G2*10000,0)+IF(H2&gt;=D2,D2*10000,0)+IF(H2&lt;D2,H2*10000,0)</f>
        <v>250000</v>
      </c>
      <c r="Q2" t="str">
        <f>IF(D2&lt;C2,"Low", "equal")</f>
        <v>equal</v>
      </c>
      <c r="R2">
        <f>IF(S2=0,20,-20)+IF(D2=C2,20,-20)+IF(E2=D2,10,0)+IF(E2&lt;D2,(0.8*E2),0)+IF(F2=D2,10,0)+IF(F2&lt;D2,(0.8*F2),0)+IF(G2=D2,10,0)+IF(G2&lt;D2,(0.8*G2),0)+IF(H2=D2,10,0)+IF(H2&lt;D2,(0.8*H2),0)+IF(T2=1,20,-20)+IF(I2=0,-10,10)</f>
        <v>110</v>
      </c>
      <c r="S2">
        <v>0</v>
      </c>
      <c r="T2">
        <v>1</v>
      </c>
      <c r="U2" t="s">
        <v>55</v>
      </c>
    </row>
    <row r="3" spans="1:22" ht="15.6" x14ac:dyDescent="0.3">
      <c r="A3" s="10" t="s">
        <v>20</v>
      </c>
      <c r="B3" s="8">
        <v>3</v>
      </c>
      <c r="C3" s="8">
        <v>15</v>
      </c>
      <c r="D3" s="8">
        <v>15</v>
      </c>
      <c r="E3" s="8">
        <v>15</v>
      </c>
      <c r="F3" s="8">
        <v>15</v>
      </c>
      <c r="G3" s="8">
        <v>7</v>
      </c>
      <c r="H3" s="8">
        <v>15</v>
      </c>
      <c r="I3" s="8">
        <v>20</v>
      </c>
      <c r="J3" s="8">
        <v>5</v>
      </c>
      <c r="K3" s="9">
        <v>9</v>
      </c>
      <c r="L3" s="9">
        <v>5</v>
      </c>
      <c r="M3" s="9">
        <v>1</v>
      </c>
      <c r="N3" s="9">
        <f>10+X3</f>
        <v>10</v>
      </c>
      <c r="O3" s="9"/>
      <c r="P3">
        <f t="shared" ref="P3:P18" si="0">(D3*10000)+IF(E3&gt;=D3,D3*10000,0)+IF(E3&lt;D3,E3*10000,0)+IF(F3&gt;=D3,D3*10000,0)+IF(F3&lt;D3,F3*10000,0)+IF(G3&gt;=D3,D3*10000,0)+IF(G3&lt;D3,G3*10000,0)+IF(H3&gt;=D3,D3*10000,0)+IF(H3&lt;D3,H3*10000,0)</f>
        <v>670000</v>
      </c>
      <c r="Q3" t="str">
        <f t="shared" ref="Q3:Q18" si="1">IF(D3&lt;C3,"Low", "equal")</f>
        <v>equal</v>
      </c>
      <c r="R3">
        <f t="shared" ref="R3:R18" si="2">IF(S3=0,20,-20)+IF(D3=C3,20,-20)+IF(E3=D3,10,0)+IF(E3&lt;D3,(0.8*E3),0)+IF(F3=D3,10,0)+IF(F3&lt;D3,(0.8*F3),0)+IF(G3=D3,10,0)+IF(G3&lt;D3,(0.8*G3),0)+IF(H3=D3,10,0)+IF(H3&lt;D3,(0.8*H3),0)+IF(T3=1,20,-20)+IF(I3=0,-10,10)</f>
        <v>105.6</v>
      </c>
      <c r="S3">
        <v>0</v>
      </c>
      <c r="T3">
        <v>1</v>
      </c>
      <c r="U3" t="s">
        <v>56</v>
      </c>
    </row>
    <row r="4" spans="1:22" ht="15.6" x14ac:dyDescent="0.3">
      <c r="A4" s="16" t="s">
        <v>21</v>
      </c>
      <c r="B4" s="8">
        <v>1</v>
      </c>
      <c r="C4" s="8">
        <v>2</v>
      </c>
      <c r="D4" s="8">
        <v>0</v>
      </c>
      <c r="E4" s="8">
        <v>1</v>
      </c>
      <c r="F4" s="8">
        <v>0</v>
      </c>
      <c r="G4" s="8">
        <v>0</v>
      </c>
      <c r="H4" s="8">
        <v>1</v>
      </c>
      <c r="I4" s="8">
        <v>1</v>
      </c>
      <c r="J4" s="8">
        <v>0</v>
      </c>
      <c r="K4" s="9">
        <v>5</v>
      </c>
      <c r="L4" s="9">
        <v>5</v>
      </c>
      <c r="M4" s="9">
        <v>3</v>
      </c>
      <c r="N4" s="9">
        <f>10+X4</f>
        <v>10</v>
      </c>
      <c r="O4" s="9"/>
      <c r="P4">
        <f t="shared" si="0"/>
        <v>0</v>
      </c>
      <c r="Q4" t="str">
        <f t="shared" si="1"/>
        <v>Low</v>
      </c>
      <c r="R4">
        <f t="shared" si="2"/>
        <v>50</v>
      </c>
      <c r="S4">
        <v>0</v>
      </c>
      <c r="T4">
        <v>1</v>
      </c>
    </row>
    <row r="5" spans="1:22" ht="15.6" x14ac:dyDescent="0.3">
      <c r="A5" s="10" t="s">
        <v>22</v>
      </c>
      <c r="B5" s="8">
        <v>1</v>
      </c>
      <c r="C5" s="8">
        <v>2</v>
      </c>
      <c r="D5" s="8">
        <v>2</v>
      </c>
      <c r="E5" s="8">
        <v>1</v>
      </c>
      <c r="F5" s="8">
        <v>1</v>
      </c>
      <c r="G5" s="8">
        <v>1</v>
      </c>
      <c r="H5" s="8">
        <v>2</v>
      </c>
      <c r="I5" s="8">
        <v>1</v>
      </c>
      <c r="J5" s="8">
        <v>0</v>
      </c>
      <c r="K5" s="9">
        <v>5</v>
      </c>
      <c r="L5" s="9">
        <v>5</v>
      </c>
      <c r="M5" s="9">
        <v>2</v>
      </c>
      <c r="N5" s="9">
        <v>2</v>
      </c>
      <c r="O5" s="9"/>
      <c r="P5">
        <f t="shared" si="0"/>
        <v>70000</v>
      </c>
      <c r="Q5" t="str">
        <f t="shared" si="1"/>
        <v>equal</v>
      </c>
      <c r="R5">
        <f t="shared" si="2"/>
        <v>82.399999999999991</v>
      </c>
      <c r="S5">
        <v>0</v>
      </c>
      <c r="T5">
        <v>1</v>
      </c>
      <c r="U5" t="s">
        <v>53</v>
      </c>
    </row>
    <row r="6" spans="1:22" ht="15.6" x14ac:dyDescent="0.3">
      <c r="A6" s="10" t="s">
        <v>23</v>
      </c>
      <c r="B6" s="8">
        <v>1</v>
      </c>
      <c r="C6" s="8">
        <v>7</v>
      </c>
      <c r="D6" s="8">
        <v>7</v>
      </c>
      <c r="E6" s="8">
        <v>4</v>
      </c>
      <c r="F6" s="8">
        <v>5</v>
      </c>
      <c r="G6" s="8">
        <v>2</v>
      </c>
      <c r="H6" s="8">
        <v>2</v>
      </c>
      <c r="I6" s="8">
        <v>2</v>
      </c>
      <c r="J6" s="8">
        <v>0</v>
      </c>
      <c r="K6" s="9">
        <v>15</v>
      </c>
      <c r="L6" s="9">
        <v>4</v>
      </c>
      <c r="M6" s="9">
        <v>2</v>
      </c>
      <c r="N6" s="9">
        <f>5+X6</f>
        <v>5</v>
      </c>
      <c r="O6" s="9"/>
      <c r="P6">
        <f t="shared" si="0"/>
        <v>200000</v>
      </c>
      <c r="Q6" t="str">
        <f t="shared" si="1"/>
        <v>equal</v>
      </c>
      <c r="R6">
        <f t="shared" si="2"/>
        <v>80.400000000000006</v>
      </c>
      <c r="S6">
        <v>0</v>
      </c>
      <c r="T6">
        <v>1</v>
      </c>
      <c r="U6" t="s">
        <v>39</v>
      </c>
    </row>
    <row r="7" spans="1:22" ht="15.6" x14ac:dyDescent="0.3">
      <c r="A7" s="10" t="s">
        <v>24</v>
      </c>
      <c r="B7" s="8">
        <v>1</v>
      </c>
      <c r="C7" s="8">
        <v>5</v>
      </c>
      <c r="D7" s="8">
        <v>5</v>
      </c>
      <c r="E7" s="8">
        <v>2</v>
      </c>
      <c r="F7" s="8">
        <v>2</v>
      </c>
      <c r="G7" s="8">
        <v>0</v>
      </c>
      <c r="H7" s="8">
        <v>2</v>
      </c>
      <c r="I7" s="8">
        <v>4</v>
      </c>
      <c r="J7" s="8">
        <v>0</v>
      </c>
      <c r="K7" s="9">
        <v>10</v>
      </c>
      <c r="L7" s="9">
        <v>10</v>
      </c>
      <c r="M7" s="9">
        <v>3</v>
      </c>
      <c r="N7" s="9">
        <f>10</f>
        <v>10</v>
      </c>
      <c r="O7" s="9"/>
      <c r="P7">
        <f>(D7*10000)+IF(E7&gt;=D7,D7*10000,0)+IF(E7&lt;D7,E7*10000,0)+IF(F7&gt;=D7,D7*10000,0)+IF(F7&lt;D7,F7*10000,0)+IF(G7&gt;=D7,D7*10000,0)+IF(G7&lt;D7,G7*10000,0)+IF(H7&gt;=D7,D7*10000,0)+IF(H7&lt;D7,H7*10000,0)</f>
        <v>110000</v>
      </c>
      <c r="Q7" t="str">
        <f t="shared" si="1"/>
        <v>equal</v>
      </c>
      <c r="R7">
        <f t="shared" si="2"/>
        <v>74.800000000000011</v>
      </c>
      <c r="S7">
        <v>0</v>
      </c>
      <c r="T7">
        <v>1</v>
      </c>
      <c r="U7" t="s">
        <v>60</v>
      </c>
    </row>
    <row r="8" spans="1:22" ht="15.6" x14ac:dyDescent="0.3">
      <c r="A8" s="10" t="s">
        <v>25</v>
      </c>
      <c r="B8" s="8">
        <v>3</v>
      </c>
      <c r="C8" s="8">
        <v>15</v>
      </c>
      <c r="D8" s="8">
        <v>6</v>
      </c>
      <c r="E8" s="8">
        <v>15</v>
      </c>
      <c r="F8" s="8">
        <v>15</v>
      </c>
      <c r="G8" s="8">
        <v>15</v>
      </c>
      <c r="H8" s="8">
        <v>15</v>
      </c>
      <c r="I8" s="8">
        <v>15</v>
      </c>
      <c r="J8" s="8">
        <v>2</v>
      </c>
      <c r="K8" s="9">
        <v>10</v>
      </c>
      <c r="L8" s="9">
        <v>0</v>
      </c>
      <c r="M8" s="9">
        <v>0</v>
      </c>
      <c r="N8" s="9">
        <v>10</v>
      </c>
      <c r="O8" s="9"/>
      <c r="P8">
        <f t="shared" si="0"/>
        <v>300000</v>
      </c>
      <c r="Q8" t="str">
        <f t="shared" si="1"/>
        <v>Low</v>
      </c>
      <c r="R8">
        <f t="shared" si="2"/>
        <v>30</v>
      </c>
      <c r="S8">
        <v>0</v>
      </c>
      <c r="T8">
        <v>1</v>
      </c>
      <c r="U8" t="s">
        <v>58</v>
      </c>
    </row>
    <row r="9" spans="1:22" ht="15.6" x14ac:dyDescent="0.3">
      <c r="A9" s="10" t="s">
        <v>26</v>
      </c>
      <c r="B9" s="8">
        <v>1</v>
      </c>
      <c r="C9" s="8">
        <v>3</v>
      </c>
      <c r="D9" s="8">
        <v>3</v>
      </c>
      <c r="E9" s="8">
        <v>1</v>
      </c>
      <c r="F9" s="8">
        <v>2</v>
      </c>
      <c r="G9" s="8">
        <v>1</v>
      </c>
      <c r="H9" s="15">
        <v>1</v>
      </c>
      <c r="I9" s="8">
        <v>5</v>
      </c>
      <c r="J9" s="8">
        <v>1</v>
      </c>
      <c r="K9" s="9">
        <v>0</v>
      </c>
      <c r="L9" s="9">
        <v>20</v>
      </c>
      <c r="M9" s="9">
        <v>0</v>
      </c>
      <c r="N9" s="9">
        <f>0</f>
        <v>0</v>
      </c>
      <c r="O9" s="9"/>
      <c r="P9">
        <f t="shared" si="0"/>
        <v>80000</v>
      </c>
      <c r="Q9" t="str">
        <f t="shared" si="1"/>
        <v>equal</v>
      </c>
      <c r="R9">
        <f t="shared" si="2"/>
        <v>74</v>
      </c>
      <c r="S9">
        <v>0</v>
      </c>
      <c r="T9">
        <v>1</v>
      </c>
      <c r="U9" t="s">
        <v>44</v>
      </c>
    </row>
    <row r="10" spans="1:22" ht="15.6" x14ac:dyDescent="0.3">
      <c r="A10" s="10" t="s">
        <v>27</v>
      </c>
      <c r="B10" s="8">
        <v>1</v>
      </c>
      <c r="C10" s="8">
        <v>5</v>
      </c>
      <c r="D10" s="8">
        <v>5</v>
      </c>
      <c r="E10" s="8">
        <v>2</v>
      </c>
      <c r="F10" s="8">
        <v>2</v>
      </c>
      <c r="G10" s="8">
        <v>2</v>
      </c>
      <c r="H10" s="8">
        <v>2</v>
      </c>
      <c r="I10" s="8">
        <v>10</v>
      </c>
      <c r="J10" s="8">
        <v>5</v>
      </c>
      <c r="K10" s="9">
        <v>7</v>
      </c>
      <c r="L10" s="9">
        <v>6</v>
      </c>
      <c r="M10" s="9">
        <v>5</v>
      </c>
      <c r="N10" s="9">
        <v>10</v>
      </c>
      <c r="O10" s="9"/>
      <c r="P10">
        <f t="shared" si="0"/>
        <v>130000</v>
      </c>
      <c r="Q10" t="str">
        <f t="shared" si="1"/>
        <v>equal</v>
      </c>
      <c r="R10">
        <f t="shared" si="2"/>
        <v>76.400000000000006</v>
      </c>
      <c r="S10">
        <v>0</v>
      </c>
      <c r="T10">
        <v>1</v>
      </c>
      <c r="U10" t="s">
        <v>45</v>
      </c>
    </row>
    <row r="11" spans="1:22" ht="15.6" x14ac:dyDescent="0.3">
      <c r="A11" s="10" t="s">
        <v>28</v>
      </c>
      <c r="B11" s="8">
        <v>2</v>
      </c>
      <c r="C11" s="8">
        <v>10</v>
      </c>
      <c r="D11" s="8">
        <v>6</v>
      </c>
      <c r="E11" s="8">
        <v>2</v>
      </c>
      <c r="F11" s="8">
        <v>2</v>
      </c>
      <c r="G11" s="8">
        <v>2</v>
      </c>
      <c r="H11" s="8">
        <v>2</v>
      </c>
      <c r="I11" s="8">
        <v>6</v>
      </c>
      <c r="J11" s="8">
        <v>2</v>
      </c>
      <c r="K11" s="9">
        <v>10</v>
      </c>
      <c r="L11" s="9">
        <v>6</v>
      </c>
      <c r="M11" s="9">
        <v>3</v>
      </c>
      <c r="N11" s="9">
        <f>8+X11</f>
        <v>8</v>
      </c>
      <c r="O11" s="9"/>
      <c r="P11">
        <f t="shared" si="0"/>
        <v>140000</v>
      </c>
      <c r="Q11" t="str">
        <f t="shared" si="1"/>
        <v>Low</v>
      </c>
      <c r="R11">
        <f t="shared" si="2"/>
        <v>36.4</v>
      </c>
      <c r="S11">
        <v>0</v>
      </c>
      <c r="T11">
        <v>1</v>
      </c>
      <c r="U11" t="s">
        <v>40</v>
      </c>
    </row>
    <row r="12" spans="1:22" ht="15.6" x14ac:dyDescent="0.3">
      <c r="A12" s="10" t="s">
        <v>36</v>
      </c>
      <c r="B12" s="8">
        <v>2</v>
      </c>
      <c r="C12" s="8">
        <v>10</v>
      </c>
      <c r="D12" s="8">
        <v>10</v>
      </c>
      <c r="E12" s="8">
        <v>10</v>
      </c>
      <c r="F12" s="8">
        <v>10</v>
      </c>
      <c r="G12" s="8">
        <v>10</v>
      </c>
      <c r="H12" s="8">
        <v>10</v>
      </c>
      <c r="I12" s="8">
        <v>2</v>
      </c>
      <c r="J12" s="8">
        <v>0</v>
      </c>
      <c r="K12" s="9">
        <v>1</v>
      </c>
      <c r="L12" s="9">
        <v>0</v>
      </c>
      <c r="M12" s="9">
        <v>1</v>
      </c>
      <c r="N12" s="9">
        <f>5+X12</f>
        <v>5</v>
      </c>
      <c r="O12" s="9"/>
      <c r="P12">
        <f t="shared" si="0"/>
        <v>500000</v>
      </c>
      <c r="Q12" t="str">
        <f t="shared" si="1"/>
        <v>equal</v>
      </c>
      <c r="R12">
        <f t="shared" si="2"/>
        <v>110</v>
      </c>
      <c r="S12">
        <v>0</v>
      </c>
      <c r="T12">
        <v>1</v>
      </c>
      <c r="U12" t="s">
        <v>41</v>
      </c>
    </row>
    <row r="13" spans="1:22" ht="15.6" x14ac:dyDescent="0.3">
      <c r="A13" s="16" t="s">
        <v>29</v>
      </c>
      <c r="B13" s="8">
        <v>1</v>
      </c>
      <c r="C13" s="8">
        <v>3</v>
      </c>
      <c r="D13" s="8">
        <v>0</v>
      </c>
      <c r="E13" s="8">
        <v>0</v>
      </c>
      <c r="F13" s="8">
        <v>0</v>
      </c>
      <c r="G13" s="8">
        <v>0</v>
      </c>
      <c r="H13" s="8">
        <v>2</v>
      </c>
      <c r="I13" s="8">
        <v>5</v>
      </c>
      <c r="J13" s="8">
        <v>0</v>
      </c>
      <c r="K13" s="9">
        <v>1</v>
      </c>
      <c r="L13" s="9">
        <v>15</v>
      </c>
      <c r="M13" s="9">
        <v>7</v>
      </c>
      <c r="N13" s="9">
        <v>0</v>
      </c>
      <c r="O13" s="9"/>
      <c r="P13">
        <f t="shared" si="0"/>
        <v>0</v>
      </c>
      <c r="Q13" t="str">
        <f t="shared" si="1"/>
        <v>Low</v>
      </c>
      <c r="R13">
        <f t="shared" si="2"/>
        <v>60</v>
      </c>
      <c r="S13">
        <v>0</v>
      </c>
      <c r="T13">
        <v>1</v>
      </c>
      <c r="U13" t="s">
        <v>57</v>
      </c>
      <c r="V13" t="s">
        <v>59</v>
      </c>
    </row>
    <row r="14" spans="1:22" ht="15.6" x14ac:dyDescent="0.3">
      <c r="A14" s="10" t="s">
        <v>30</v>
      </c>
      <c r="B14" s="8">
        <v>1</v>
      </c>
      <c r="C14" s="8">
        <v>4</v>
      </c>
      <c r="D14" s="8">
        <v>4</v>
      </c>
      <c r="E14" s="8">
        <v>1</v>
      </c>
      <c r="F14" s="8">
        <v>1</v>
      </c>
      <c r="G14" s="8">
        <v>1</v>
      </c>
      <c r="H14" s="8">
        <v>1</v>
      </c>
      <c r="I14" s="8">
        <v>5</v>
      </c>
      <c r="J14" s="8">
        <v>2</v>
      </c>
      <c r="K14" s="9">
        <v>6</v>
      </c>
      <c r="L14" s="9">
        <v>4</v>
      </c>
      <c r="M14" s="9">
        <v>2</v>
      </c>
      <c r="N14" s="9">
        <v>1</v>
      </c>
      <c r="O14" s="9"/>
      <c r="P14">
        <f t="shared" si="0"/>
        <v>80000</v>
      </c>
      <c r="Q14" t="str">
        <f t="shared" si="1"/>
        <v>equal</v>
      </c>
      <c r="R14">
        <f t="shared" si="2"/>
        <v>73.199999999999989</v>
      </c>
      <c r="S14">
        <v>0</v>
      </c>
      <c r="T14">
        <v>1</v>
      </c>
      <c r="U14" t="s">
        <v>49</v>
      </c>
    </row>
    <row r="15" spans="1:22" ht="15.6" x14ac:dyDescent="0.3">
      <c r="A15" s="10" t="s">
        <v>31</v>
      </c>
      <c r="B15" s="8">
        <v>2</v>
      </c>
      <c r="C15" s="8">
        <v>5</v>
      </c>
      <c r="D15" s="8">
        <v>5</v>
      </c>
      <c r="E15" s="8">
        <v>2</v>
      </c>
      <c r="F15" s="8">
        <v>1</v>
      </c>
      <c r="G15" s="8">
        <v>1</v>
      </c>
      <c r="H15" s="8">
        <v>1</v>
      </c>
      <c r="I15" s="8">
        <v>5</v>
      </c>
      <c r="J15" s="8">
        <v>2</v>
      </c>
      <c r="K15" s="9">
        <v>10</v>
      </c>
      <c r="L15" s="9">
        <v>7</v>
      </c>
      <c r="M15" s="9">
        <v>3</v>
      </c>
      <c r="N15" s="9">
        <v>3</v>
      </c>
      <c r="O15" s="9"/>
      <c r="P15">
        <f t="shared" si="0"/>
        <v>100000</v>
      </c>
      <c r="Q15" t="str">
        <f t="shared" si="1"/>
        <v>equal</v>
      </c>
      <c r="R15">
        <f t="shared" si="2"/>
        <v>74</v>
      </c>
      <c r="S15">
        <v>0</v>
      </c>
      <c r="T15">
        <v>1</v>
      </c>
      <c r="U15" t="s">
        <v>43</v>
      </c>
    </row>
    <row r="16" spans="1:22" ht="15.6" x14ac:dyDescent="0.3">
      <c r="A16" s="10" t="s">
        <v>32</v>
      </c>
      <c r="B16" s="8">
        <v>1</v>
      </c>
      <c r="C16" s="8">
        <v>5</v>
      </c>
      <c r="D16" s="8">
        <v>3</v>
      </c>
      <c r="E16" s="8">
        <v>5</v>
      </c>
      <c r="F16" s="8">
        <v>5</v>
      </c>
      <c r="G16" s="8">
        <v>5</v>
      </c>
      <c r="H16" s="8">
        <v>1</v>
      </c>
      <c r="I16" s="8">
        <v>5</v>
      </c>
      <c r="J16" s="8">
        <v>0</v>
      </c>
      <c r="K16" s="9">
        <v>15</v>
      </c>
      <c r="L16" s="9">
        <v>4</v>
      </c>
      <c r="M16" s="9">
        <v>2</v>
      </c>
      <c r="N16" s="9">
        <f>5+X16</f>
        <v>5</v>
      </c>
      <c r="O16" s="9"/>
      <c r="P16">
        <f t="shared" si="0"/>
        <v>130000</v>
      </c>
      <c r="Q16" t="str">
        <f t="shared" si="1"/>
        <v>Low</v>
      </c>
      <c r="R16">
        <f t="shared" si="2"/>
        <v>30.8</v>
      </c>
      <c r="S16">
        <v>0</v>
      </c>
      <c r="T16">
        <v>1</v>
      </c>
      <c r="U16" t="s">
        <v>47</v>
      </c>
    </row>
    <row r="17" spans="1:21" ht="15.6" x14ac:dyDescent="0.3">
      <c r="A17" s="10" t="s">
        <v>33</v>
      </c>
      <c r="B17" s="8">
        <v>1</v>
      </c>
      <c r="C17" s="8">
        <v>2</v>
      </c>
      <c r="D17" s="8">
        <v>2</v>
      </c>
      <c r="E17" s="8">
        <v>1</v>
      </c>
      <c r="F17" s="8">
        <v>1</v>
      </c>
      <c r="G17" s="8">
        <v>1</v>
      </c>
      <c r="H17" s="8">
        <v>1</v>
      </c>
      <c r="I17" s="8">
        <v>3</v>
      </c>
      <c r="J17" s="8">
        <v>0</v>
      </c>
      <c r="K17" s="9">
        <v>2</v>
      </c>
      <c r="L17" s="9">
        <v>8</v>
      </c>
      <c r="M17" s="9">
        <v>1</v>
      </c>
      <c r="N17" s="9">
        <v>15</v>
      </c>
      <c r="O17" s="9"/>
      <c r="P17">
        <f t="shared" si="0"/>
        <v>60000</v>
      </c>
      <c r="Q17" t="str">
        <f t="shared" si="1"/>
        <v>equal</v>
      </c>
      <c r="R17">
        <f t="shared" si="2"/>
        <v>73.199999999999989</v>
      </c>
      <c r="S17">
        <v>0</v>
      </c>
      <c r="T17">
        <v>1</v>
      </c>
      <c r="U17" t="s">
        <v>48</v>
      </c>
    </row>
    <row r="18" spans="1:21" ht="15.6" x14ac:dyDescent="0.3">
      <c r="A18" s="10" t="s">
        <v>34</v>
      </c>
      <c r="B18" s="8">
        <v>1</v>
      </c>
      <c r="C18" s="8">
        <v>3</v>
      </c>
      <c r="D18" s="8">
        <v>0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0</v>
      </c>
      <c r="K18" s="9">
        <v>5</v>
      </c>
      <c r="L18" s="9">
        <v>4</v>
      </c>
      <c r="M18" s="9">
        <v>2</v>
      </c>
      <c r="N18" s="9">
        <f>3+X18</f>
        <v>3</v>
      </c>
      <c r="O18" s="9"/>
      <c r="P18">
        <f t="shared" si="0"/>
        <v>0</v>
      </c>
      <c r="Q18" t="str">
        <f t="shared" si="1"/>
        <v>Low</v>
      </c>
      <c r="R18">
        <f t="shared" si="2"/>
        <v>30</v>
      </c>
      <c r="S18">
        <v>0</v>
      </c>
      <c r="T18">
        <v>1</v>
      </c>
      <c r="U18" t="s">
        <v>61</v>
      </c>
    </row>
    <row r="19" spans="1:21" ht="15" x14ac:dyDescent="0.3">
      <c r="D19" s="12"/>
      <c r="S19">
        <v>0</v>
      </c>
    </row>
    <row r="20" spans="1:21" ht="15.6" x14ac:dyDescent="0.3">
      <c r="A20" s="11" t="s">
        <v>35</v>
      </c>
      <c r="B20">
        <f>B2+B3+SUM(B6:B12)+B14+B15+B17+B18</f>
        <v>20</v>
      </c>
      <c r="C20">
        <f t="shared" ref="C20:O20" si="3">C2+C3+SUM(C6:C12)+C14+C15+C17+C18</f>
        <v>89</v>
      </c>
      <c r="D20">
        <f t="shared" si="3"/>
        <v>73</v>
      </c>
      <c r="E20">
        <f t="shared" si="3"/>
        <v>61</v>
      </c>
      <c r="F20">
        <f t="shared" si="3"/>
        <v>62</v>
      </c>
      <c r="G20">
        <f t="shared" si="3"/>
        <v>48</v>
      </c>
      <c r="H20">
        <f t="shared" si="3"/>
        <v>58</v>
      </c>
      <c r="I20">
        <f t="shared" si="3"/>
        <v>82</v>
      </c>
      <c r="J20">
        <f t="shared" si="3"/>
        <v>19</v>
      </c>
      <c r="K20">
        <f t="shared" si="3"/>
        <v>100</v>
      </c>
      <c r="L20">
        <f t="shared" si="3"/>
        <v>84</v>
      </c>
      <c r="M20">
        <f t="shared" si="3"/>
        <v>28</v>
      </c>
      <c r="N20">
        <f t="shared" si="3"/>
        <v>95</v>
      </c>
      <c r="O20">
        <f t="shared" si="3"/>
        <v>0</v>
      </c>
      <c r="P20">
        <f t="shared" ref="P20:T20" si="4">SUM(P2:P18)</f>
        <v>2820000</v>
      </c>
      <c r="Q20">
        <f t="shared" si="4"/>
        <v>0</v>
      </c>
      <c r="R20">
        <f t="shared" si="4"/>
        <v>1171.2</v>
      </c>
      <c r="S20">
        <f>SUM(S2:S19)</f>
        <v>0</v>
      </c>
      <c r="T20">
        <f t="shared" si="4"/>
        <v>17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35375-79C5-4AFC-8ECB-30E3BC85FB73}">
  <dimension ref="A1:V20"/>
  <sheetViews>
    <sheetView zoomScale="77" workbookViewId="0">
      <pane ySplit="1" topLeftCell="A2" activePane="bottomLeft" state="frozen"/>
      <selection pane="bottomLeft" activeCell="V3" sqref="V3"/>
    </sheetView>
  </sheetViews>
  <sheetFormatPr defaultRowHeight="14.4" x14ac:dyDescent="0.3"/>
  <cols>
    <col min="1" max="1" width="16.33203125" customWidth="1"/>
    <col min="2" max="3" width="3.77734375" bestFit="1" customWidth="1"/>
    <col min="4" max="4" width="5.6640625" bestFit="1" customWidth="1"/>
    <col min="5" max="15" width="3.77734375" bestFit="1" customWidth="1"/>
    <col min="16" max="16" width="8" bestFit="1" customWidth="1"/>
    <col min="17" max="17" width="5.44140625" bestFit="1" customWidth="1"/>
    <col min="18" max="18" width="7" bestFit="1" customWidth="1"/>
    <col min="19" max="20" width="3.77734375" bestFit="1" customWidth="1"/>
    <col min="21" max="21" width="18.77734375" bestFit="1" customWidth="1"/>
  </cols>
  <sheetData>
    <row r="1" spans="1:22" ht="130.19999999999999" x14ac:dyDescent="0.3">
      <c r="A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6" t="s">
        <v>13</v>
      </c>
      <c r="O1" s="7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3" t="s">
        <v>37</v>
      </c>
    </row>
    <row r="2" spans="1:22" ht="15.6" x14ac:dyDescent="0.3">
      <c r="A2" s="10" t="s">
        <v>19</v>
      </c>
      <c r="B2" s="8">
        <v>1</v>
      </c>
      <c r="C2" s="8">
        <v>5</v>
      </c>
      <c r="D2" s="8">
        <v>4</v>
      </c>
      <c r="E2" s="8">
        <v>5</v>
      </c>
      <c r="F2" s="8">
        <v>5</v>
      </c>
      <c r="G2" s="8">
        <v>5</v>
      </c>
      <c r="H2" s="8">
        <v>5</v>
      </c>
      <c r="I2" s="8">
        <v>4</v>
      </c>
      <c r="J2" s="8">
        <v>0</v>
      </c>
      <c r="K2" s="9">
        <v>15</v>
      </c>
      <c r="L2" s="9">
        <v>10</v>
      </c>
      <c r="M2" s="9">
        <v>5</v>
      </c>
      <c r="N2" s="9">
        <v>15</v>
      </c>
      <c r="O2" s="9"/>
      <c r="P2">
        <f>(D2*10000)+IF(E2&gt;=D2,D2*10000,0)+IF(E2&lt;D2,E2*10000,0)+IF(F2&gt;=D2,D2*10000,0)+IF(F2&lt;D2,F2*10000,0)+IF(G2&gt;=D2,D2*10000,0)+IF(G2&lt;D2,G2*10000,0)+IF(H2&gt;=D2,D2*10000,0)+IF(H2&lt;D2,H2*10000,0)</f>
        <v>200000</v>
      </c>
      <c r="Q2" t="str">
        <f>IF(D2&lt;C2,"Low", "equal")</f>
        <v>Low</v>
      </c>
      <c r="R2">
        <f>IF(S2=0,20,-20)+IF(D2=C2,20,-20)+IF(E2=D2,10,0)+IF(E2&lt;D2,(0.8*E2),0)+IF(F2=D2,10,0)+IF(F2&lt;D2,(0.8*F2),0)+IF(G2=D2,10,0)+IF(G2&lt;D2,(0.8*G2),0)+IF(H2=D2,10,0)+IF(H2&lt;D2,(0.8*H2),0)+IF(T2=1,20,-20)+IF(I2=0,-10,10)</f>
        <v>30</v>
      </c>
      <c r="S2">
        <v>0</v>
      </c>
      <c r="T2">
        <v>1</v>
      </c>
      <c r="U2" t="s">
        <v>55</v>
      </c>
    </row>
    <row r="3" spans="1:22" ht="15.6" x14ac:dyDescent="0.3">
      <c r="A3" s="10" t="s">
        <v>20</v>
      </c>
      <c r="B3" s="8">
        <v>3</v>
      </c>
      <c r="C3" s="8">
        <v>15</v>
      </c>
      <c r="D3" s="8">
        <v>0</v>
      </c>
      <c r="E3" s="8">
        <v>15</v>
      </c>
      <c r="F3" s="8">
        <v>15</v>
      </c>
      <c r="G3" s="8">
        <v>7</v>
      </c>
      <c r="H3" s="8">
        <v>15</v>
      </c>
      <c r="I3" s="8">
        <v>20</v>
      </c>
      <c r="J3" s="8">
        <v>5</v>
      </c>
      <c r="K3" s="9">
        <v>9</v>
      </c>
      <c r="L3" s="9">
        <v>5</v>
      </c>
      <c r="M3" s="9">
        <v>1</v>
      </c>
      <c r="N3" s="9">
        <f>10+X3</f>
        <v>10</v>
      </c>
      <c r="O3" s="9"/>
      <c r="P3">
        <f t="shared" ref="P3:P18" si="0">(D3*10000)+IF(E3&gt;=D3,D3*10000,0)+IF(E3&lt;D3,E3*10000,0)+IF(F3&gt;=D3,D3*10000,0)+IF(F3&lt;D3,F3*10000,0)+IF(G3&gt;=D3,D3*10000,0)+IF(G3&lt;D3,G3*10000,0)+IF(H3&gt;=D3,D3*10000,0)+IF(H3&lt;D3,H3*10000,0)</f>
        <v>0</v>
      </c>
      <c r="Q3" t="str">
        <f t="shared" ref="Q3:Q18" si="1">IF(D3&lt;C3,"Low", "equal")</f>
        <v>Low</v>
      </c>
      <c r="R3">
        <f t="shared" ref="R3:R18" si="2">IF(S3=0,20,-20)+IF(D3=C3,20,-20)+IF(E3=D3,10,0)+IF(E3&lt;D3,(0.8*E3),0)+IF(F3=D3,10,0)+IF(F3&lt;D3,(0.8*F3),0)+IF(G3=D3,10,0)+IF(G3&lt;D3,(0.8*G3),0)+IF(H3=D3,10,0)+IF(H3&lt;D3,(0.8*H3),0)+IF(T3=1,20,-20)+IF(I3=0,-10,10)</f>
        <v>30</v>
      </c>
      <c r="S3">
        <v>0</v>
      </c>
      <c r="T3">
        <v>1</v>
      </c>
      <c r="U3" t="s">
        <v>56</v>
      </c>
    </row>
    <row r="4" spans="1:22" ht="15.6" x14ac:dyDescent="0.3">
      <c r="A4" s="10" t="s">
        <v>21</v>
      </c>
      <c r="B4" s="8">
        <v>1</v>
      </c>
      <c r="C4" s="8">
        <v>2</v>
      </c>
      <c r="D4" s="8">
        <v>0</v>
      </c>
      <c r="E4" s="8">
        <v>1</v>
      </c>
      <c r="F4" s="8">
        <v>0</v>
      </c>
      <c r="G4" s="8">
        <v>0</v>
      </c>
      <c r="H4" s="8">
        <v>1</v>
      </c>
      <c r="I4" s="8">
        <v>1</v>
      </c>
      <c r="J4" s="8">
        <v>0</v>
      </c>
      <c r="K4" s="9">
        <v>5</v>
      </c>
      <c r="L4" s="9">
        <v>5</v>
      </c>
      <c r="M4" s="9">
        <v>3</v>
      </c>
      <c r="N4" s="9">
        <f>10+X4</f>
        <v>10</v>
      </c>
      <c r="O4" s="9"/>
      <c r="P4">
        <f t="shared" si="0"/>
        <v>0</v>
      </c>
      <c r="Q4" t="str">
        <f t="shared" si="1"/>
        <v>Low</v>
      </c>
      <c r="R4">
        <f t="shared" si="2"/>
        <v>50</v>
      </c>
      <c r="S4">
        <v>0</v>
      </c>
      <c r="T4">
        <v>1</v>
      </c>
    </row>
    <row r="5" spans="1:22" ht="15.6" x14ac:dyDescent="0.3">
      <c r="A5" s="10" t="s">
        <v>22</v>
      </c>
      <c r="B5" s="8">
        <v>1</v>
      </c>
      <c r="C5" s="8">
        <v>2</v>
      </c>
      <c r="D5" s="8">
        <v>0</v>
      </c>
      <c r="E5" s="8">
        <v>1</v>
      </c>
      <c r="F5" s="8">
        <v>1</v>
      </c>
      <c r="G5" s="8">
        <v>1</v>
      </c>
      <c r="H5" s="8">
        <v>2</v>
      </c>
      <c r="I5" s="8">
        <v>1</v>
      </c>
      <c r="J5" s="8">
        <v>0</v>
      </c>
      <c r="K5" s="9">
        <v>5</v>
      </c>
      <c r="L5" s="9">
        <v>5</v>
      </c>
      <c r="M5" s="9">
        <v>2</v>
      </c>
      <c r="N5" s="9">
        <v>2</v>
      </c>
      <c r="O5" s="9"/>
      <c r="P5">
        <f t="shared" si="0"/>
        <v>0</v>
      </c>
      <c r="Q5" t="str">
        <f t="shared" si="1"/>
        <v>Low</v>
      </c>
      <c r="R5">
        <f t="shared" si="2"/>
        <v>30</v>
      </c>
      <c r="S5">
        <v>0</v>
      </c>
      <c r="T5">
        <v>1</v>
      </c>
      <c r="U5" t="s">
        <v>53</v>
      </c>
      <c r="V5" t="s">
        <v>62</v>
      </c>
    </row>
    <row r="6" spans="1:22" ht="15.6" x14ac:dyDescent="0.3">
      <c r="A6" s="10" t="s">
        <v>23</v>
      </c>
      <c r="B6" s="8">
        <v>1</v>
      </c>
      <c r="C6" s="8">
        <v>7</v>
      </c>
      <c r="D6" s="8">
        <v>0</v>
      </c>
      <c r="E6" s="8">
        <v>4</v>
      </c>
      <c r="F6" s="8">
        <v>5</v>
      </c>
      <c r="G6" s="8">
        <v>2</v>
      </c>
      <c r="H6" s="8">
        <v>2</v>
      </c>
      <c r="I6" s="8">
        <v>2</v>
      </c>
      <c r="J6" s="8">
        <v>0</v>
      </c>
      <c r="K6" s="9">
        <v>15</v>
      </c>
      <c r="L6" s="9">
        <v>4</v>
      </c>
      <c r="M6" s="9">
        <v>2</v>
      </c>
      <c r="N6" s="9">
        <f>5+X6</f>
        <v>5</v>
      </c>
      <c r="O6" s="9"/>
      <c r="P6">
        <f t="shared" si="0"/>
        <v>0</v>
      </c>
      <c r="Q6" t="str">
        <f t="shared" si="1"/>
        <v>Low</v>
      </c>
      <c r="R6">
        <f t="shared" si="2"/>
        <v>30</v>
      </c>
      <c r="S6">
        <v>0</v>
      </c>
      <c r="T6">
        <v>1</v>
      </c>
      <c r="U6" t="s">
        <v>39</v>
      </c>
    </row>
    <row r="7" spans="1:22" ht="15.6" x14ac:dyDescent="0.3">
      <c r="A7" s="10" t="s">
        <v>24</v>
      </c>
      <c r="B7" s="8">
        <v>1</v>
      </c>
      <c r="C7" s="8">
        <v>5</v>
      </c>
      <c r="D7" s="8">
        <v>0</v>
      </c>
      <c r="E7" s="8">
        <v>2</v>
      </c>
      <c r="F7" s="8">
        <v>2</v>
      </c>
      <c r="G7" s="8">
        <v>0</v>
      </c>
      <c r="H7" s="8">
        <v>2</v>
      </c>
      <c r="I7" s="8">
        <v>4</v>
      </c>
      <c r="J7" s="8">
        <v>0</v>
      </c>
      <c r="K7" s="9">
        <v>10</v>
      </c>
      <c r="L7" s="9">
        <v>10</v>
      </c>
      <c r="M7" s="9">
        <v>3</v>
      </c>
      <c r="N7" s="9">
        <f>10</f>
        <v>10</v>
      </c>
      <c r="O7" s="9"/>
      <c r="P7">
        <f>(D7*10000)+IF(E7&gt;=D7,D7*10000,0)+IF(E7&lt;D7,E7*10000,0)+IF(F7&gt;=D7,D7*10000,0)+IF(F7&lt;D7,F7*10000,0)+IF(G7&gt;=D7,D7*10000,0)+IF(G7&lt;D7,G7*10000,0)+IF(H7&gt;=D7,D7*10000,0)+IF(H7&lt;D7,H7*10000,0)</f>
        <v>0</v>
      </c>
      <c r="Q7" t="str">
        <f t="shared" si="1"/>
        <v>Low</v>
      </c>
      <c r="R7">
        <f t="shared" si="2"/>
        <v>40</v>
      </c>
      <c r="S7">
        <v>0</v>
      </c>
      <c r="T7">
        <v>1</v>
      </c>
      <c r="U7" t="s">
        <v>60</v>
      </c>
      <c r="V7" t="s">
        <v>59</v>
      </c>
    </row>
    <row r="8" spans="1:22" ht="15.6" x14ac:dyDescent="0.3">
      <c r="A8" s="10" t="s">
        <v>25</v>
      </c>
      <c r="B8" s="8">
        <v>3</v>
      </c>
      <c r="C8" s="8">
        <v>15</v>
      </c>
      <c r="D8" s="8">
        <v>6</v>
      </c>
      <c r="E8" s="8">
        <v>15</v>
      </c>
      <c r="F8" s="8">
        <v>15</v>
      </c>
      <c r="G8" s="8">
        <v>15</v>
      </c>
      <c r="H8" s="8">
        <v>15</v>
      </c>
      <c r="I8" s="8">
        <v>15</v>
      </c>
      <c r="J8" s="8">
        <v>2</v>
      </c>
      <c r="K8" s="9">
        <v>10</v>
      </c>
      <c r="L8" s="9">
        <v>0</v>
      </c>
      <c r="M8" s="9">
        <v>0</v>
      </c>
      <c r="N8" s="9">
        <v>10</v>
      </c>
      <c r="O8" s="9"/>
      <c r="P8">
        <f t="shared" si="0"/>
        <v>300000</v>
      </c>
      <c r="Q8" t="str">
        <f t="shared" si="1"/>
        <v>Low</v>
      </c>
      <c r="R8">
        <f t="shared" si="2"/>
        <v>30</v>
      </c>
      <c r="S8">
        <v>0</v>
      </c>
      <c r="T8">
        <v>1</v>
      </c>
      <c r="U8" t="s">
        <v>58</v>
      </c>
    </row>
    <row r="9" spans="1:22" ht="15.6" x14ac:dyDescent="0.3">
      <c r="A9" s="10" t="s">
        <v>26</v>
      </c>
      <c r="B9" s="8">
        <v>1</v>
      </c>
      <c r="C9" s="8">
        <v>3</v>
      </c>
      <c r="D9" s="8">
        <v>3</v>
      </c>
      <c r="E9" s="8">
        <v>2</v>
      </c>
      <c r="F9" s="8">
        <v>2</v>
      </c>
      <c r="G9" s="8">
        <v>1</v>
      </c>
      <c r="H9" s="15">
        <v>1</v>
      </c>
      <c r="I9" s="8">
        <v>5</v>
      </c>
      <c r="J9" s="8">
        <v>1</v>
      </c>
      <c r="K9" s="9">
        <v>0</v>
      </c>
      <c r="L9" s="9">
        <v>20</v>
      </c>
      <c r="M9" s="9">
        <v>0</v>
      </c>
      <c r="N9" s="9">
        <f>0</f>
        <v>0</v>
      </c>
      <c r="O9" s="9"/>
      <c r="P9">
        <f>(D9*10000)+IF(E9&gt;=D9,D9*10000,0)+IF(E9&lt;D9,E9*10000,0)+IF(F9&gt;=D9,D9*10000,0)+IF(F9&lt;D9,F9*10000,0)+IF(G9&gt;=D9,D9*10000,0)+IF(G9&lt;D9,G9*10000,0)+IF(H9&gt;=D9,D9*10000,0)+IF(H9&lt;D9,H9*10000,0)</f>
        <v>90000</v>
      </c>
      <c r="Q9" t="str">
        <f t="shared" si="1"/>
        <v>equal</v>
      </c>
      <c r="R9">
        <f>IF(S9=0,20,-20)+IF(D9=C9,20,-20)+IF(E9=D9,10,0)+IF(E9&lt;D9,(0.8*E9),0)+IF(F9=D9,10,0)+IF(F9&lt;D9,(0.8*F9),0)+IF(G9=D9,10,0)+IF(G9&lt;D9,(0.8*G9),0)+IF(H9=D9,10,0)+IF(H9&lt;D9,(0.8*H9),0)+IF(T9=1,20,-20)+IF(I9=0,-10,10)</f>
        <v>74.8</v>
      </c>
      <c r="S9">
        <v>0</v>
      </c>
      <c r="T9">
        <v>1</v>
      </c>
      <c r="U9" t="s">
        <v>44</v>
      </c>
    </row>
    <row r="10" spans="1:22" ht="15.6" x14ac:dyDescent="0.3">
      <c r="A10" s="10" t="s">
        <v>27</v>
      </c>
      <c r="B10" s="8">
        <v>1</v>
      </c>
      <c r="C10" s="8">
        <v>5</v>
      </c>
      <c r="D10" s="8">
        <v>5</v>
      </c>
      <c r="E10" s="8">
        <v>2</v>
      </c>
      <c r="F10" s="8">
        <v>2</v>
      </c>
      <c r="G10" s="8">
        <v>2</v>
      </c>
      <c r="H10" s="8">
        <v>2</v>
      </c>
      <c r="I10" s="8">
        <v>11</v>
      </c>
      <c r="J10" s="8">
        <v>5</v>
      </c>
      <c r="K10" s="9">
        <v>7</v>
      </c>
      <c r="L10" s="9">
        <v>6</v>
      </c>
      <c r="M10" s="9">
        <v>5</v>
      </c>
      <c r="N10" s="9">
        <v>10</v>
      </c>
      <c r="O10" s="9"/>
      <c r="P10">
        <f t="shared" si="0"/>
        <v>130000</v>
      </c>
      <c r="Q10" t="str">
        <f t="shared" si="1"/>
        <v>equal</v>
      </c>
      <c r="R10">
        <f t="shared" si="2"/>
        <v>76.400000000000006</v>
      </c>
      <c r="S10">
        <v>0</v>
      </c>
      <c r="T10">
        <v>1</v>
      </c>
      <c r="U10" t="s">
        <v>45</v>
      </c>
    </row>
    <row r="11" spans="1:22" ht="15.6" x14ac:dyDescent="0.3">
      <c r="A11" s="10" t="s">
        <v>28</v>
      </c>
      <c r="B11" s="8">
        <v>2</v>
      </c>
      <c r="C11" s="8">
        <v>10</v>
      </c>
      <c r="D11" s="8">
        <v>0</v>
      </c>
      <c r="E11" s="8">
        <v>2</v>
      </c>
      <c r="F11" s="8">
        <v>2</v>
      </c>
      <c r="G11" s="8">
        <v>2</v>
      </c>
      <c r="H11" s="8">
        <v>2</v>
      </c>
      <c r="I11" s="8">
        <v>6</v>
      </c>
      <c r="J11" s="8">
        <v>2</v>
      </c>
      <c r="K11" s="9">
        <v>10</v>
      </c>
      <c r="L11" s="9">
        <v>6</v>
      </c>
      <c r="M11" s="9">
        <v>3</v>
      </c>
      <c r="N11" s="9">
        <f>8+X11</f>
        <v>8</v>
      </c>
      <c r="O11" s="9"/>
      <c r="P11">
        <f t="shared" si="0"/>
        <v>0</v>
      </c>
      <c r="Q11" t="str">
        <f t="shared" si="1"/>
        <v>Low</v>
      </c>
      <c r="R11">
        <f t="shared" si="2"/>
        <v>30</v>
      </c>
      <c r="S11">
        <v>0</v>
      </c>
      <c r="T11">
        <v>1</v>
      </c>
      <c r="U11" t="s">
        <v>40</v>
      </c>
      <c r="V11" t="s">
        <v>59</v>
      </c>
    </row>
    <row r="12" spans="1:22" ht="15.6" x14ac:dyDescent="0.3">
      <c r="A12" s="10" t="s">
        <v>36</v>
      </c>
      <c r="B12" s="8">
        <v>2</v>
      </c>
      <c r="C12" s="8">
        <v>10</v>
      </c>
      <c r="D12" s="8">
        <v>10</v>
      </c>
      <c r="E12" s="8">
        <v>10</v>
      </c>
      <c r="F12" s="8">
        <v>10</v>
      </c>
      <c r="G12" s="8">
        <v>10</v>
      </c>
      <c r="H12" s="8">
        <v>10</v>
      </c>
      <c r="I12" s="8">
        <v>2</v>
      </c>
      <c r="J12" s="8">
        <v>0</v>
      </c>
      <c r="K12" s="9">
        <v>1</v>
      </c>
      <c r="L12" s="9">
        <v>0</v>
      </c>
      <c r="M12" s="9">
        <v>1</v>
      </c>
      <c r="N12" s="9">
        <f>5+X12</f>
        <v>5</v>
      </c>
      <c r="O12" s="9"/>
      <c r="P12">
        <f t="shared" si="0"/>
        <v>500000</v>
      </c>
      <c r="Q12" t="str">
        <f t="shared" si="1"/>
        <v>equal</v>
      </c>
      <c r="R12">
        <f t="shared" si="2"/>
        <v>110</v>
      </c>
      <c r="S12">
        <v>0</v>
      </c>
      <c r="T12">
        <v>1</v>
      </c>
      <c r="U12" t="s">
        <v>41</v>
      </c>
    </row>
    <row r="13" spans="1:22" ht="15.6" x14ac:dyDescent="0.3">
      <c r="A13" s="10" t="s">
        <v>29</v>
      </c>
      <c r="B13" s="8">
        <v>1</v>
      </c>
      <c r="C13" s="8">
        <v>3</v>
      </c>
      <c r="D13" s="8">
        <v>0</v>
      </c>
      <c r="E13" s="8">
        <v>0</v>
      </c>
      <c r="F13" s="8">
        <v>0</v>
      </c>
      <c r="G13" s="8">
        <v>0</v>
      </c>
      <c r="H13" s="8">
        <v>2</v>
      </c>
      <c r="I13" s="8">
        <v>5</v>
      </c>
      <c r="J13" s="8">
        <v>0</v>
      </c>
      <c r="K13" s="9">
        <v>1</v>
      </c>
      <c r="L13" s="9">
        <v>15</v>
      </c>
      <c r="M13" s="9">
        <v>7</v>
      </c>
      <c r="N13" s="9">
        <v>0</v>
      </c>
      <c r="O13" s="9"/>
      <c r="P13">
        <f t="shared" si="0"/>
        <v>0</v>
      </c>
      <c r="Q13" t="str">
        <f t="shared" si="1"/>
        <v>Low</v>
      </c>
      <c r="R13">
        <f t="shared" si="2"/>
        <v>60</v>
      </c>
      <c r="S13">
        <v>0</v>
      </c>
      <c r="T13">
        <v>1</v>
      </c>
      <c r="U13" t="s">
        <v>57</v>
      </c>
      <c r="V13" t="s">
        <v>59</v>
      </c>
    </row>
    <row r="14" spans="1:22" ht="31.2" x14ac:dyDescent="0.3">
      <c r="A14" s="10" t="s">
        <v>30</v>
      </c>
      <c r="B14" s="8">
        <v>1</v>
      </c>
      <c r="C14" s="8">
        <v>4</v>
      </c>
      <c r="D14" s="8">
        <v>4</v>
      </c>
      <c r="E14" s="8">
        <v>1</v>
      </c>
      <c r="F14" s="8">
        <v>1</v>
      </c>
      <c r="G14" s="8">
        <v>1</v>
      </c>
      <c r="H14" s="8">
        <v>1</v>
      </c>
      <c r="I14" s="8">
        <v>5</v>
      </c>
      <c r="J14" s="8">
        <v>2</v>
      </c>
      <c r="K14" s="9">
        <v>6</v>
      </c>
      <c r="L14" s="9">
        <v>4</v>
      </c>
      <c r="M14" s="9">
        <v>2</v>
      </c>
      <c r="N14" s="9">
        <v>1</v>
      </c>
      <c r="O14" s="9"/>
      <c r="P14">
        <f t="shared" si="0"/>
        <v>80000</v>
      </c>
      <c r="Q14" t="str">
        <f t="shared" si="1"/>
        <v>equal</v>
      </c>
      <c r="R14">
        <f t="shared" si="2"/>
        <v>73.199999999999989</v>
      </c>
      <c r="S14">
        <v>0</v>
      </c>
      <c r="T14">
        <v>1</v>
      </c>
      <c r="U14" t="s">
        <v>49</v>
      </c>
    </row>
    <row r="15" spans="1:22" ht="15.6" x14ac:dyDescent="0.3">
      <c r="A15" s="10" t="s">
        <v>31</v>
      </c>
      <c r="B15" s="8">
        <v>2</v>
      </c>
      <c r="C15" s="8">
        <v>5</v>
      </c>
      <c r="D15" s="8">
        <v>5</v>
      </c>
      <c r="E15" s="8">
        <v>5</v>
      </c>
      <c r="F15" s="8">
        <v>1</v>
      </c>
      <c r="G15" s="8">
        <v>1</v>
      </c>
      <c r="H15" s="8">
        <v>1</v>
      </c>
      <c r="I15" s="8">
        <v>5</v>
      </c>
      <c r="J15" s="8">
        <v>2</v>
      </c>
      <c r="K15" s="9">
        <v>10</v>
      </c>
      <c r="L15" s="9">
        <v>7</v>
      </c>
      <c r="M15" s="9">
        <v>3</v>
      </c>
      <c r="N15" s="9">
        <v>3</v>
      </c>
      <c r="O15" s="9"/>
      <c r="P15">
        <f t="shared" si="0"/>
        <v>130000</v>
      </c>
      <c r="Q15" t="str">
        <f t="shared" si="1"/>
        <v>equal</v>
      </c>
      <c r="R15">
        <f t="shared" si="2"/>
        <v>82.399999999999991</v>
      </c>
      <c r="S15">
        <v>0</v>
      </c>
      <c r="T15">
        <v>1</v>
      </c>
      <c r="U15" t="s">
        <v>43</v>
      </c>
    </row>
    <row r="16" spans="1:22" ht="15.6" x14ac:dyDescent="0.3">
      <c r="A16" s="10" t="s">
        <v>32</v>
      </c>
      <c r="B16" s="8">
        <v>1</v>
      </c>
      <c r="C16" s="8">
        <v>5</v>
      </c>
      <c r="D16" s="8">
        <v>0</v>
      </c>
      <c r="E16" s="8">
        <v>5</v>
      </c>
      <c r="F16" s="8">
        <v>5</v>
      </c>
      <c r="G16" s="8">
        <v>5</v>
      </c>
      <c r="H16" s="8">
        <v>1</v>
      </c>
      <c r="I16" s="8">
        <v>5</v>
      </c>
      <c r="J16" s="8">
        <v>0</v>
      </c>
      <c r="K16" s="9">
        <v>15</v>
      </c>
      <c r="L16" s="9">
        <v>4</v>
      </c>
      <c r="M16" s="9">
        <v>2</v>
      </c>
      <c r="N16" s="9">
        <f>5+X16</f>
        <v>5</v>
      </c>
      <c r="O16" s="9"/>
      <c r="P16">
        <f t="shared" si="0"/>
        <v>0</v>
      </c>
      <c r="Q16" t="str">
        <f t="shared" si="1"/>
        <v>Low</v>
      </c>
      <c r="R16">
        <f t="shared" si="2"/>
        <v>30</v>
      </c>
      <c r="S16">
        <v>0</v>
      </c>
      <c r="T16">
        <v>1</v>
      </c>
      <c r="U16" t="s">
        <v>47</v>
      </c>
      <c r="V16" t="s">
        <v>62</v>
      </c>
    </row>
    <row r="17" spans="1:22" ht="31.2" x14ac:dyDescent="0.3">
      <c r="A17" s="10" t="s">
        <v>33</v>
      </c>
      <c r="B17" s="8">
        <v>1</v>
      </c>
      <c r="C17" s="8">
        <v>2</v>
      </c>
      <c r="D17" s="8">
        <v>2</v>
      </c>
      <c r="E17" s="8">
        <v>1</v>
      </c>
      <c r="F17" s="8">
        <v>1</v>
      </c>
      <c r="G17" s="8">
        <v>1</v>
      </c>
      <c r="H17" s="8">
        <v>1</v>
      </c>
      <c r="I17" s="8">
        <v>3</v>
      </c>
      <c r="J17" s="8">
        <v>0</v>
      </c>
      <c r="K17" s="9">
        <v>2</v>
      </c>
      <c r="L17" s="9">
        <v>8</v>
      </c>
      <c r="M17" s="9">
        <v>1</v>
      </c>
      <c r="N17" s="9">
        <v>15</v>
      </c>
      <c r="O17" s="9"/>
      <c r="P17">
        <f t="shared" si="0"/>
        <v>60000</v>
      </c>
      <c r="Q17" t="str">
        <f t="shared" si="1"/>
        <v>equal</v>
      </c>
      <c r="R17">
        <f t="shared" si="2"/>
        <v>73.199999999999989</v>
      </c>
      <c r="S17">
        <v>0</v>
      </c>
      <c r="T17">
        <v>1</v>
      </c>
      <c r="U17" t="s">
        <v>48</v>
      </c>
    </row>
    <row r="18" spans="1:22" ht="15.6" x14ac:dyDescent="0.3">
      <c r="A18" s="10" t="s">
        <v>34</v>
      </c>
      <c r="B18" s="8">
        <v>1</v>
      </c>
      <c r="C18" s="8">
        <v>3</v>
      </c>
      <c r="D18" s="8">
        <v>0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0</v>
      </c>
      <c r="K18" s="9">
        <v>5</v>
      </c>
      <c r="L18" s="9">
        <v>4</v>
      </c>
      <c r="M18" s="9">
        <v>2</v>
      </c>
      <c r="N18" s="9">
        <f>3+X18</f>
        <v>3</v>
      </c>
      <c r="O18" s="9"/>
      <c r="P18">
        <f t="shared" si="0"/>
        <v>0</v>
      </c>
      <c r="Q18" t="str">
        <f t="shared" si="1"/>
        <v>Low</v>
      </c>
      <c r="R18">
        <f t="shared" si="2"/>
        <v>30</v>
      </c>
      <c r="S18">
        <v>0</v>
      </c>
      <c r="T18">
        <v>1</v>
      </c>
      <c r="U18" t="s">
        <v>61</v>
      </c>
      <c r="V18" t="s">
        <v>59</v>
      </c>
    </row>
    <row r="19" spans="1:22" ht="15" x14ac:dyDescent="0.3">
      <c r="D19" s="12"/>
      <c r="S19">
        <v>0</v>
      </c>
    </row>
    <row r="20" spans="1:22" ht="15.6" x14ac:dyDescent="0.3">
      <c r="A20" s="11" t="s">
        <v>35</v>
      </c>
      <c r="B20">
        <f>B2+B3+SUM(B6:B12)+B14+B15+B17+B18</f>
        <v>20</v>
      </c>
      <c r="C20">
        <f t="shared" ref="C20:O20" si="3">C2+C3+SUM(C6:C12)+C14+C15+C17+C18</f>
        <v>89</v>
      </c>
      <c r="D20">
        <f t="shared" si="3"/>
        <v>39</v>
      </c>
      <c r="E20">
        <f t="shared" si="3"/>
        <v>65</v>
      </c>
      <c r="F20">
        <f t="shared" si="3"/>
        <v>62</v>
      </c>
      <c r="G20">
        <f t="shared" si="3"/>
        <v>48</v>
      </c>
      <c r="H20">
        <f t="shared" si="3"/>
        <v>58</v>
      </c>
      <c r="I20">
        <f t="shared" si="3"/>
        <v>83</v>
      </c>
      <c r="J20">
        <f t="shared" si="3"/>
        <v>19</v>
      </c>
      <c r="K20">
        <f t="shared" si="3"/>
        <v>100</v>
      </c>
      <c r="L20">
        <f t="shared" si="3"/>
        <v>84</v>
      </c>
      <c r="M20">
        <f t="shared" si="3"/>
        <v>28</v>
      </c>
      <c r="N20">
        <f t="shared" si="3"/>
        <v>95</v>
      </c>
      <c r="O20">
        <f t="shared" si="3"/>
        <v>0</v>
      </c>
      <c r="P20">
        <f t="shared" ref="P20:T20" si="4">SUM(P2:P18)</f>
        <v>1490000</v>
      </c>
      <c r="Q20">
        <f t="shared" si="4"/>
        <v>0</v>
      </c>
      <c r="R20">
        <f t="shared" si="4"/>
        <v>880</v>
      </c>
      <c r="S20">
        <f>SUM(S2:S19)</f>
        <v>0</v>
      </c>
      <c r="T20">
        <f t="shared" si="4"/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663A2-4C64-4F2A-8397-638E585C2F5B}">
  <dimension ref="A1:V20"/>
  <sheetViews>
    <sheetView workbookViewId="0">
      <selection activeCell="B2" sqref="B2:V20"/>
    </sheetView>
  </sheetViews>
  <sheetFormatPr defaultRowHeight="14.4" x14ac:dyDescent="0.3"/>
  <cols>
    <col min="1" max="1" width="18" customWidth="1"/>
    <col min="2" max="3" width="3.77734375" bestFit="1" customWidth="1"/>
    <col min="4" max="4" width="5.6640625" bestFit="1" customWidth="1"/>
    <col min="5" max="15" width="3.77734375" bestFit="1" customWidth="1"/>
    <col min="16" max="16" width="15.33203125" customWidth="1"/>
    <col min="17" max="20" width="3.77734375" bestFit="1" customWidth="1"/>
    <col min="21" max="21" width="18.77734375" bestFit="1" customWidth="1"/>
  </cols>
  <sheetData>
    <row r="1" spans="1:22" ht="130.19999999999999" x14ac:dyDescent="0.3">
      <c r="A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6" t="s">
        <v>13</v>
      </c>
      <c r="O1" s="7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3" t="s">
        <v>37</v>
      </c>
    </row>
    <row r="2" spans="1:22" ht="15.6" x14ac:dyDescent="0.3">
      <c r="A2" s="10" t="s">
        <v>19</v>
      </c>
      <c r="B2" s="8">
        <v>1</v>
      </c>
      <c r="C2" s="8">
        <v>5</v>
      </c>
      <c r="D2" s="8">
        <v>5</v>
      </c>
      <c r="E2" s="8">
        <v>5</v>
      </c>
      <c r="F2" s="8">
        <v>5</v>
      </c>
      <c r="G2" s="8">
        <v>5</v>
      </c>
      <c r="H2" s="8">
        <v>5</v>
      </c>
      <c r="I2" s="8">
        <v>4</v>
      </c>
      <c r="J2" s="8">
        <v>0</v>
      </c>
      <c r="K2" s="9">
        <v>15</v>
      </c>
      <c r="L2" s="9">
        <v>10</v>
      </c>
      <c r="M2" s="9">
        <v>5</v>
      </c>
      <c r="N2" s="9">
        <v>15</v>
      </c>
      <c r="O2" s="9"/>
      <c r="P2">
        <f>(D2*10000)+IF(E2&gt;=D2,D2*10000,0)+IF(E2&lt;D2,E2*10000,0)+IF(F2&gt;=D2,D2*10000,0)+IF(F2&lt;D2,F2*10000,0)+IF(G2&gt;=D2,D2*10000,0)+IF(G2&lt;D2,G2*10000,0)+IF(H2&gt;=D2,D2*10000,0)+IF(H2&lt;D2,H2*10000,0)</f>
        <v>250000</v>
      </c>
      <c r="Q2" t="str">
        <f>IF(D2&lt;C2,"Low", "equal")</f>
        <v>equal</v>
      </c>
      <c r="R2">
        <f>IF(S2=0,20,-20)+IF(D2=C2,20,-20)+IF(E2=D2,10,0)+IF(E2&lt;D2,(0.8*E2),0)+IF(F2=D2,10,0)+IF(F2&lt;D2,(0.8*F2),0)+IF(G2=D2,10,0)+IF(G2&lt;D2,(0.8*G2),0)+IF(H2=D2,10,0)+IF(H2&lt;D2,(0.8*H2),0)+IF(T2=1,20,-20)+IF(I2=0,-10,10)</f>
        <v>110</v>
      </c>
      <c r="S2">
        <v>0</v>
      </c>
      <c r="T2">
        <v>1</v>
      </c>
      <c r="U2" t="s">
        <v>55</v>
      </c>
    </row>
    <row r="3" spans="1:22" ht="15.6" x14ac:dyDescent="0.3">
      <c r="A3" s="10" t="s">
        <v>20</v>
      </c>
      <c r="B3" s="8">
        <v>3</v>
      </c>
      <c r="C3" s="8">
        <v>14</v>
      </c>
      <c r="D3" s="8">
        <v>11</v>
      </c>
      <c r="E3" s="8">
        <v>15</v>
      </c>
      <c r="F3" s="8">
        <v>15</v>
      </c>
      <c r="G3" s="8">
        <v>7</v>
      </c>
      <c r="H3" s="8">
        <v>15</v>
      </c>
      <c r="I3" s="8">
        <v>20</v>
      </c>
      <c r="J3" s="8">
        <v>5</v>
      </c>
      <c r="K3" s="9">
        <v>9</v>
      </c>
      <c r="L3" s="9">
        <v>6</v>
      </c>
      <c r="M3" s="9">
        <v>1</v>
      </c>
      <c r="N3" s="9">
        <f>10+X3</f>
        <v>10</v>
      </c>
      <c r="O3" s="9"/>
      <c r="P3">
        <f t="shared" ref="P3:P18" si="0">(D3*10000)+IF(E3&gt;=D3,D3*10000,0)+IF(E3&lt;D3,E3*10000,0)+IF(F3&gt;=D3,D3*10000,0)+IF(F3&lt;D3,F3*10000,0)+IF(G3&gt;=D3,D3*10000,0)+IF(G3&lt;D3,G3*10000,0)+IF(H3&gt;=D3,D3*10000,0)+IF(H3&lt;D3,H3*10000,0)</f>
        <v>510000</v>
      </c>
      <c r="Q3" t="str">
        <f t="shared" ref="Q3:Q18" si="1">IF(D3&lt;C3,"Low", "equal")</f>
        <v>Low</v>
      </c>
      <c r="R3">
        <f t="shared" ref="R3:R18" si="2">IF(S3=0,20,-20)+IF(D3=C3,20,-20)+IF(E3=D3,10,0)+IF(E3&lt;D3,(0.8*E3),0)+IF(F3=D3,10,0)+IF(F3&lt;D3,(0.8*F3),0)+IF(G3=D3,10,0)+IF(G3&lt;D3,(0.8*G3),0)+IF(H3=D3,10,0)+IF(H3&lt;D3,(0.8*H3),0)+IF(T3=1,20,-20)+IF(I3=0,-10,10)</f>
        <v>35.6</v>
      </c>
      <c r="S3">
        <v>0</v>
      </c>
      <c r="T3">
        <v>1</v>
      </c>
      <c r="U3" t="s">
        <v>56</v>
      </c>
    </row>
    <row r="4" spans="1:22" ht="15.6" x14ac:dyDescent="0.3">
      <c r="A4" s="10" t="s">
        <v>21</v>
      </c>
      <c r="B4" s="8">
        <v>1</v>
      </c>
      <c r="C4" s="8">
        <v>2</v>
      </c>
      <c r="D4" s="8">
        <v>0</v>
      </c>
      <c r="E4" s="8">
        <v>1</v>
      </c>
      <c r="F4" s="8">
        <v>0</v>
      </c>
      <c r="G4" s="8">
        <v>0</v>
      </c>
      <c r="H4" s="8">
        <v>1</v>
      </c>
      <c r="I4" s="8">
        <v>1</v>
      </c>
      <c r="J4" s="8">
        <v>0</v>
      </c>
      <c r="K4" s="9">
        <v>5</v>
      </c>
      <c r="L4" s="9">
        <v>5</v>
      </c>
      <c r="M4" s="9">
        <v>3</v>
      </c>
      <c r="N4" s="9">
        <f>10+X4</f>
        <v>10</v>
      </c>
      <c r="O4" s="9"/>
      <c r="P4">
        <f t="shared" si="0"/>
        <v>0</v>
      </c>
      <c r="Q4" t="str">
        <f t="shared" si="1"/>
        <v>Low</v>
      </c>
      <c r="R4">
        <f t="shared" si="2"/>
        <v>50</v>
      </c>
      <c r="S4">
        <v>0</v>
      </c>
      <c r="T4">
        <v>1</v>
      </c>
      <c r="V4" t="s">
        <v>62</v>
      </c>
    </row>
    <row r="5" spans="1:22" ht="15.6" x14ac:dyDescent="0.3">
      <c r="A5" s="10" t="s">
        <v>22</v>
      </c>
      <c r="B5" s="8">
        <v>1</v>
      </c>
      <c r="C5" s="8">
        <v>2</v>
      </c>
      <c r="D5" s="8">
        <v>2</v>
      </c>
      <c r="E5" s="8">
        <v>1</v>
      </c>
      <c r="F5" s="8">
        <v>1</v>
      </c>
      <c r="G5" s="8">
        <v>1</v>
      </c>
      <c r="H5" s="8">
        <v>2</v>
      </c>
      <c r="I5" s="8">
        <v>1</v>
      </c>
      <c r="J5" s="8">
        <v>0</v>
      </c>
      <c r="K5" s="9">
        <v>5</v>
      </c>
      <c r="L5" s="9">
        <v>5</v>
      </c>
      <c r="M5" s="9">
        <v>2</v>
      </c>
      <c r="N5" s="9">
        <v>2</v>
      </c>
      <c r="O5" s="9"/>
      <c r="P5">
        <f t="shared" si="0"/>
        <v>70000</v>
      </c>
      <c r="Q5" t="str">
        <f t="shared" si="1"/>
        <v>equal</v>
      </c>
      <c r="R5">
        <f t="shared" si="2"/>
        <v>82.399999999999991</v>
      </c>
      <c r="S5">
        <v>0</v>
      </c>
      <c r="T5">
        <v>1</v>
      </c>
      <c r="U5" t="s">
        <v>53</v>
      </c>
    </row>
    <row r="6" spans="1:22" ht="15.6" x14ac:dyDescent="0.3">
      <c r="A6" s="10" t="s">
        <v>23</v>
      </c>
      <c r="B6" s="8">
        <v>1</v>
      </c>
      <c r="C6" s="8">
        <v>7</v>
      </c>
      <c r="D6" s="8">
        <v>7</v>
      </c>
      <c r="E6" s="8">
        <v>4</v>
      </c>
      <c r="F6" s="8">
        <v>5</v>
      </c>
      <c r="G6" s="8">
        <v>2</v>
      </c>
      <c r="H6" s="8">
        <v>2</v>
      </c>
      <c r="I6" s="8">
        <v>2</v>
      </c>
      <c r="J6" s="8">
        <v>0</v>
      </c>
      <c r="K6" s="9">
        <v>15</v>
      </c>
      <c r="L6" s="9">
        <v>5</v>
      </c>
      <c r="M6" s="9">
        <v>2</v>
      </c>
      <c r="N6" s="9">
        <f>5+X6</f>
        <v>5</v>
      </c>
      <c r="O6" s="9"/>
      <c r="P6">
        <f t="shared" si="0"/>
        <v>200000</v>
      </c>
      <c r="Q6" t="str">
        <f t="shared" si="1"/>
        <v>equal</v>
      </c>
      <c r="R6">
        <f t="shared" si="2"/>
        <v>80.400000000000006</v>
      </c>
      <c r="S6">
        <v>0</v>
      </c>
      <c r="T6">
        <v>1</v>
      </c>
      <c r="U6" t="s">
        <v>39</v>
      </c>
    </row>
    <row r="7" spans="1:22" ht="15.6" x14ac:dyDescent="0.3">
      <c r="A7" s="10" t="s">
        <v>24</v>
      </c>
      <c r="B7" s="8">
        <v>1</v>
      </c>
      <c r="C7" s="8">
        <v>5</v>
      </c>
      <c r="D7" s="8">
        <v>0</v>
      </c>
      <c r="E7" s="8">
        <v>2</v>
      </c>
      <c r="F7" s="8">
        <v>2</v>
      </c>
      <c r="G7" s="8">
        <v>0</v>
      </c>
      <c r="H7" s="8">
        <v>2</v>
      </c>
      <c r="I7" s="8">
        <v>4</v>
      </c>
      <c r="J7" s="8">
        <v>0</v>
      </c>
      <c r="K7" s="9">
        <v>8</v>
      </c>
      <c r="L7" s="9">
        <v>10</v>
      </c>
      <c r="M7" s="9">
        <v>3</v>
      </c>
      <c r="N7" s="9">
        <f>10</f>
        <v>10</v>
      </c>
      <c r="O7" s="9"/>
      <c r="P7">
        <f>(D7*10000)+IF(E7&gt;=D7,D7*10000,0)+IF(E7&lt;D7,E7*10000,0)+IF(F7&gt;=D7,D7*10000,0)+IF(F7&lt;D7,F7*10000,0)+IF(G7&gt;=D7,D7*10000,0)+IF(G7&lt;D7,G7*10000,0)+IF(H7&gt;=D7,D7*10000,0)+IF(H7&lt;D7,H7*10000,0)</f>
        <v>0</v>
      </c>
      <c r="Q7" t="str">
        <f t="shared" si="1"/>
        <v>Low</v>
      </c>
      <c r="R7">
        <f t="shared" si="2"/>
        <v>40</v>
      </c>
      <c r="S7">
        <v>0</v>
      </c>
      <c r="T7">
        <v>1</v>
      </c>
      <c r="U7" t="s">
        <v>60</v>
      </c>
      <c r="V7" t="s">
        <v>62</v>
      </c>
    </row>
    <row r="8" spans="1:22" ht="15.6" x14ac:dyDescent="0.3">
      <c r="A8" s="10" t="s">
        <v>25</v>
      </c>
      <c r="B8" s="8">
        <v>3</v>
      </c>
      <c r="C8" s="8">
        <v>15</v>
      </c>
      <c r="D8" s="8">
        <v>0</v>
      </c>
      <c r="E8" s="8">
        <v>15</v>
      </c>
      <c r="F8" s="8">
        <v>15</v>
      </c>
      <c r="G8" s="8">
        <v>15</v>
      </c>
      <c r="H8" s="8">
        <v>15</v>
      </c>
      <c r="I8" s="8">
        <v>15</v>
      </c>
      <c r="J8" s="8">
        <v>2</v>
      </c>
      <c r="K8" s="9">
        <v>10</v>
      </c>
      <c r="L8" s="9">
        <v>0</v>
      </c>
      <c r="M8" s="9">
        <v>0</v>
      </c>
      <c r="N8" s="9">
        <v>10</v>
      </c>
      <c r="O8" s="9"/>
      <c r="P8">
        <f t="shared" si="0"/>
        <v>0</v>
      </c>
      <c r="Q8" t="str">
        <f t="shared" si="1"/>
        <v>Low</v>
      </c>
      <c r="R8">
        <f t="shared" si="2"/>
        <v>30</v>
      </c>
      <c r="S8">
        <v>0</v>
      </c>
      <c r="T8">
        <v>1</v>
      </c>
      <c r="U8" t="s">
        <v>58</v>
      </c>
      <c r="V8" t="s">
        <v>62</v>
      </c>
    </row>
    <row r="9" spans="1:22" ht="15.6" x14ac:dyDescent="0.3">
      <c r="A9" s="10" t="s">
        <v>26</v>
      </c>
      <c r="B9" s="8">
        <v>1</v>
      </c>
      <c r="C9" s="8">
        <v>3</v>
      </c>
      <c r="D9" s="8">
        <v>3</v>
      </c>
      <c r="E9" s="8">
        <v>2</v>
      </c>
      <c r="F9" s="8">
        <v>2</v>
      </c>
      <c r="G9" s="8">
        <v>1</v>
      </c>
      <c r="H9" s="15">
        <v>1</v>
      </c>
      <c r="I9" s="8">
        <v>5</v>
      </c>
      <c r="J9" s="8">
        <v>1</v>
      </c>
      <c r="K9" s="9">
        <v>0</v>
      </c>
      <c r="L9" s="9">
        <v>19</v>
      </c>
      <c r="M9" s="9">
        <v>0</v>
      </c>
      <c r="N9" s="9">
        <f>0</f>
        <v>0</v>
      </c>
      <c r="O9" s="9"/>
      <c r="P9">
        <f>(D9*10000)+IF(E9&gt;=D9,D9*10000,0)+IF(E9&lt;D9,E9*10000,0)+IF(F9&gt;=D9,D9*10000,0)+IF(F9&lt;D9,F9*10000,0)+IF(G9&gt;=D9,D9*10000,0)+IF(G9&lt;D9,G9*10000,0)+IF(H9&gt;=D9,D9*10000,0)+IF(H9&lt;D9,H9*10000,0)</f>
        <v>90000</v>
      </c>
      <c r="Q9" t="str">
        <f t="shared" si="1"/>
        <v>equal</v>
      </c>
      <c r="R9">
        <f>IF(S9=0,20,-20)+IF(D9=C9,20,-20)+IF(E9=D9,10,0)+IF(E9&lt;D9,(0.8*E9),0)+IF(F9=D9,10,0)+IF(F9&lt;D9,(0.8*F9),0)+IF(G9=D9,10,0)+IF(G9&lt;D9,(0.8*G9),0)+IF(H9=D9,10,0)+IF(H9&lt;D9,(0.8*H9),0)+IF(T9=1,20,-20)+IF(I9=0,-10,10)</f>
        <v>74.8</v>
      </c>
      <c r="S9">
        <v>0</v>
      </c>
      <c r="T9">
        <v>1</v>
      </c>
      <c r="U9" t="s">
        <v>44</v>
      </c>
    </row>
    <row r="10" spans="1:22" ht="15.6" x14ac:dyDescent="0.3">
      <c r="A10" s="10" t="s">
        <v>27</v>
      </c>
      <c r="B10" s="8">
        <v>1</v>
      </c>
      <c r="C10" s="8">
        <v>4</v>
      </c>
      <c r="D10" s="8">
        <v>4</v>
      </c>
      <c r="E10" s="8">
        <v>2</v>
      </c>
      <c r="F10" s="8">
        <v>2</v>
      </c>
      <c r="G10" s="8">
        <v>2</v>
      </c>
      <c r="H10" s="8">
        <v>2</v>
      </c>
      <c r="I10" s="8">
        <v>11</v>
      </c>
      <c r="J10" s="8">
        <v>5</v>
      </c>
      <c r="K10" s="9">
        <v>7</v>
      </c>
      <c r="L10" s="9">
        <v>6</v>
      </c>
      <c r="M10" s="9">
        <v>5</v>
      </c>
      <c r="N10" s="9">
        <v>10</v>
      </c>
      <c r="O10" s="9"/>
      <c r="P10">
        <f t="shared" si="0"/>
        <v>120000</v>
      </c>
      <c r="Q10" t="str">
        <f t="shared" si="1"/>
        <v>equal</v>
      </c>
      <c r="R10">
        <f t="shared" si="2"/>
        <v>76.400000000000006</v>
      </c>
      <c r="S10">
        <v>0</v>
      </c>
      <c r="T10">
        <v>1</v>
      </c>
      <c r="U10" t="s">
        <v>45</v>
      </c>
    </row>
    <row r="11" spans="1:22" ht="15.6" x14ac:dyDescent="0.3">
      <c r="A11" s="10" t="s">
        <v>28</v>
      </c>
      <c r="B11" s="8">
        <v>2</v>
      </c>
      <c r="C11" s="8">
        <v>10</v>
      </c>
      <c r="D11" s="8">
        <v>10</v>
      </c>
      <c r="E11" s="8">
        <v>3</v>
      </c>
      <c r="F11" s="8">
        <v>3</v>
      </c>
      <c r="G11" s="8">
        <v>3</v>
      </c>
      <c r="H11" s="8">
        <v>3</v>
      </c>
      <c r="I11" s="8">
        <v>6</v>
      </c>
      <c r="J11" s="8">
        <v>2</v>
      </c>
      <c r="K11" s="9">
        <v>10</v>
      </c>
      <c r="L11" s="9">
        <v>7</v>
      </c>
      <c r="M11" s="9">
        <v>3</v>
      </c>
      <c r="N11" s="9">
        <f>8+X11</f>
        <v>8</v>
      </c>
      <c r="O11" s="9"/>
      <c r="P11">
        <f t="shared" si="0"/>
        <v>220000</v>
      </c>
      <c r="Q11" t="str">
        <f t="shared" si="1"/>
        <v>equal</v>
      </c>
      <c r="R11">
        <f t="shared" si="2"/>
        <v>79.599999999999994</v>
      </c>
      <c r="S11">
        <v>0</v>
      </c>
      <c r="T11">
        <v>1</v>
      </c>
      <c r="U11" t="s">
        <v>40</v>
      </c>
    </row>
    <row r="12" spans="1:22" ht="15.6" x14ac:dyDescent="0.3">
      <c r="A12" s="10" t="s">
        <v>36</v>
      </c>
      <c r="B12" s="8">
        <v>2</v>
      </c>
      <c r="C12" s="8">
        <v>9</v>
      </c>
      <c r="D12" s="8">
        <v>0</v>
      </c>
      <c r="E12" s="8">
        <v>10</v>
      </c>
      <c r="F12" s="8">
        <v>10</v>
      </c>
      <c r="G12" s="8">
        <v>10</v>
      </c>
      <c r="H12" s="8">
        <v>10</v>
      </c>
      <c r="I12" s="8">
        <v>2</v>
      </c>
      <c r="J12" s="8">
        <v>0</v>
      </c>
      <c r="K12" s="9">
        <v>1</v>
      </c>
      <c r="L12" s="9">
        <v>0</v>
      </c>
      <c r="M12" s="9">
        <v>1</v>
      </c>
      <c r="N12" s="9">
        <f>5+X12</f>
        <v>5</v>
      </c>
      <c r="O12" s="9"/>
      <c r="P12">
        <f t="shared" si="0"/>
        <v>0</v>
      </c>
      <c r="Q12" t="str">
        <f t="shared" si="1"/>
        <v>Low</v>
      </c>
      <c r="R12">
        <f t="shared" si="2"/>
        <v>30</v>
      </c>
      <c r="S12">
        <v>0</v>
      </c>
      <c r="T12">
        <v>1</v>
      </c>
      <c r="U12" t="s">
        <v>41</v>
      </c>
    </row>
    <row r="13" spans="1:22" ht="15.6" x14ac:dyDescent="0.3">
      <c r="A13" s="10" t="s">
        <v>29</v>
      </c>
      <c r="B13" s="8">
        <v>1</v>
      </c>
      <c r="C13" s="8">
        <v>3</v>
      </c>
      <c r="D13" s="8">
        <v>0</v>
      </c>
      <c r="E13" s="8">
        <v>0</v>
      </c>
      <c r="F13" s="8">
        <v>0</v>
      </c>
      <c r="G13" s="8">
        <v>0</v>
      </c>
      <c r="H13" s="8">
        <v>2</v>
      </c>
      <c r="I13" s="8">
        <v>5</v>
      </c>
      <c r="J13" s="8">
        <v>0</v>
      </c>
      <c r="K13" s="9">
        <v>1</v>
      </c>
      <c r="L13" s="9">
        <v>15</v>
      </c>
      <c r="M13" s="9">
        <v>7</v>
      </c>
      <c r="N13" s="9">
        <v>0</v>
      </c>
      <c r="O13" s="9"/>
      <c r="P13">
        <f t="shared" si="0"/>
        <v>0</v>
      </c>
      <c r="Q13" t="str">
        <f t="shared" si="1"/>
        <v>Low</v>
      </c>
      <c r="R13">
        <f t="shared" si="2"/>
        <v>60</v>
      </c>
      <c r="S13">
        <v>0</v>
      </c>
      <c r="T13">
        <v>1</v>
      </c>
      <c r="U13" t="s">
        <v>57</v>
      </c>
      <c r="V13" t="s">
        <v>62</v>
      </c>
    </row>
    <row r="14" spans="1:22" ht="31.2" x14ac:dyDescent="0.3">
      <c r="A14" s="10" t="s">
        <v>30</v>
      </c>
      <c r="B14" s="8">
        <v>1</v>
      </c>
      <c r="C14" s="8">
        <v>4</v>
      </c>
      <c r="D14" s="8">
        <v>2</v>
      </c>
      <c r="E14" s="8">
        <v>1</v>
      </c>
      <c r="F14" s="8">
        <v>1</v>
      </c>
      <c r="G14" s="8">
        <v>1</v>
      </c>
      <c r="H14" s="8">
        <v>1</v>
      </c>
      <c r="I14" s="8">
        <v>5</v>
      </c>
      <c r="J14" s="8">
        <v>2</v>
      </c>
      <c r="K14" s="9">
        <v>6</v>
      </c>
      <c r="L14" s="9">
        <v>4</v>
      </c>
      <c r="M14" s="9">
        <v>2</v>
      </c>
      <c r="N14" s="9">
        <v>1</v>
      </c>
      <c r="O14" s="9"/>
      <c r="P14">
        <f t="shared" si="0"/>
        <v>60000</v>
      </c>
      <c r="Q14" t="str">
        <f t="shared" si="1"/>
        <v>Low</v>
      </c>
      <c r="R14">
        <f t="shared" si="2"/>
        <v>33.200000000000003</v>
      </c>
      <c r="S14">
        <v>0</v>
      </c>
      <c r="T14">
        <v>1</v>
      </c>
      <c r="U14" t="s">
        <v>49</v>
      </c>
    </row>
    <row r="15" spans="1:22" ht="15.6" x14ac:dyDescent="0.3">
      <c r="A15" s="10" t="s">
        <v>31</v>
      </c>
      <c r="B15" s="8">
        <v>2</v>
      </c>
      <c r="C15" s="8">
        <v>6</v>
      </c>
      <c r="D15" s="8">
        <v>6</v>
      </c>
      <c r="E15" s="8">
        <v>5</v>
      </c>
      <c r="F15" s="8">
        <v>4</v>
      </c>
      <c r="G15" s="8">
        <v>1</v>
      </c>
      <c r="H15" s="8">
        <v>1</v>
      </c>
      <c r="I15" s="8">
        <v>5</v>
      </c>
      <c r="J15" s="8">
        <v>2</v>
      </c>
      <c r="K15" s="9">
        <v>10</v>
      </c>
      <c r="L15" s="9">
        <v>7</v>
      </c>
      <c r="M15" s="9">
        <v>4</v>
      </c>
      <c r="N15" s="9">
        <v>3</v>
      </c>
      <c r="O15" s="9"/>
      <c r="P15">
        <f t="shared" si="0"/>
        <v>170000</v>
      </c>
      <c r="Q15" t="str">
        <f t="shared" si="1"/>
        <v>equal</v>
      </c>
      <c r="R15">
        <f t="shared" si="2"/>
        <v>78.8</v>
      </c>
      <c r="S15">
        <v>0</v>
      </c>
      <c r="T15">
        <v>1</v>
      </c>
      <c r="U15" t="s">
        <v>43</v>
      </c>
    </row>
    <row r="16" spans="1:22" ht="15.6" x14ac:dyDescent="0.3">
      <c r="A16" s="10" t="s">
        <v>32</v>
      </c>
      <c r="B16" s="8">
        <v>1</v>
      </c>
      <c r="C16" s="8">
        <v>5</v>
      </c>
      <c r="D16" s="8">
        <v>0</v>
      </c>
      <c r="E16" s="8">
        <v>5</v>
      </c>
      <c r="F16" s="8">
        <v>5</v>
      </c>
      <c r="G16" s="8">
        <v>5</v>
      </c>
      <c r="H16" s="8">
        <v>1</v>
      </c>
      <c r="I16" s="8">
        <v>5</v>
      </c>
      <c r="J16" s="8">
        <v>0</v>
      </c>
      <c r="K16" s="9">
        <v>15</v>
      </c>
      <c r="L16" s="9">
        <v>4</v>
      </c>
      <c r="M16" s="9">
        <v>2</v>
      </c>
      <c r="N16" s="9">
        <f>5+X16</f>
        <v>5</v>
      </c>
      <c r="O16" s="9"/>
      <c r="P16">
        <f t="shared" si="0"/>
        <v>0</v>
      </c>
      <c r="Q16" t="str">
        <f t="shared" si="1"/>
        <v>Low</v>
      </c>
      <c r="R16">
        <f t="shared" si="2"/>
        <v>30</v>
      </c>
      <c r="S16">
        <v>0</v>
      </c>
      <c r="T16">
        <v>1</v>
      </c>
      <c r="U16" t="s">
        <v>47</v>
      </c>
      <c r="V16" t="s">
        <v>62</v>
      </c>
    </row>
    <row r="17" spans="1:22" ht="31.2" x14ac:dyDescent="0.3">
      <c r="A17" s="10" t="s">
        <v>33</v>
      </c>
      <c r="B17" s="8">
        <v>1</v>
      </c>
      <c r="C17" s="8">
        <v>2</v>
      </c>
      <c r="D17" s="8">
        <v>2</v>
      </c>
      <c r="E17" s="8">
        <v>1</v>
      </c>
      <c r="F17" s="8">
        <v>1</v>
      </c>
      <c r="G17" s="8">
        <v>1</v>
      </c>
      <c r="H17" s="8">
        <v>1</v>
      </c>
      <c r="I17" s="8">
        <v>3</v>
      </c>
      <c r="J17" s="8">
        <v>0</v>
      </c>
      <c r="K17" s="9">
        <v>2</v>
      </c>
      <c r="L17" s="9">
        <v>8</v>
      </c>
      <c r="M17" s="9">
        <v>1</v>
      </c>
      <c r="N17" s="9">
        <v>14</v>
      </c>
      <c r="O17" s="9"/>
      <c r="P17">
        <f t="shared" si="0"/>
        <v>60000</v>
      </c>
      <c r="Q17" t="str">
        <f t="shared" si="1"/>
        <v>equal</v>
      </c>
      <c r="R17">
        <f t="shared" si="2"/>
        <v>73.199999999999989</v>
      </c>
      <c r="S17">
        <v>0</v>
      </c>
      <c r="T17">
        <v>1</v>
      </c>
      <c r="U17" t="s">
        <v>48</v>
      </c>
    </row>
    <row r="18" spans="1:22" ht="15.6" x14ac:dyDescent="0.3">
      <c r="A18" s="10" t="s">
        <v>34</v>
      </c>
      <c r="B18" s="8">
        <v>1</v>
      </c>
      <c r="C18" s="8">
        <v>3</v>
      </c>
      <c r="D18" s="8">
        <v>0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0</v>
      </c>
      <c r="K18" s="9">
        <v>5</v>
      </c>
      <c r="L18" s="9">
        <v>4</v>
      </c>
      <c r="M18" s="9">
        <v>2</v>
      </c>
      <c r="N18" s="9">
        <f>3+X18</f>
        <v>3</v>
      </c>
      <c r="O18" s="9"/>
      <c r="P18">
        <f t="shared" si="0"/>
        <v>0</v>
      </c>
      <c r="Q18" t="str">
        <f t="shared" si="1"/>
        <v>Low</v>
      </c>
      <c r="R18">
        <f t="shared" si="2"/>
        <v>30</v>
      </c>
      <c r="S18">
        <v>0</v>
      </c>
      <c r="T18">
        <v>1</v>
      </c>
      <c r="U18" t="s">
        <v>61</v>
      </c>
      <c r="V18" t="s">
        <v>59</v>
      </c>
    </row>
    <row r="19" spans="1:22" ht="15" x14ac:dyDescent="0.3">
      <c r="D19" s="12"/>
      <c r="S19">
        <v>0</v>
      </c>
    </row>
    <row r="20" spans="1:22" ht="15.6" x14ac:dyDescent="0.3">
      <c r="A20" s="11" t="s">
        <v>35</v>
      </c>
      <c r="B20">
        <f>B2+B3+SUM(B6:B12)+B14+B15+B17+B18</f>
        <v>20</v>
      </c>
      <c r="C20">
        <f t="shared" ref="C20:O20" si="3">C2+C3+SUM(C6:C12)+C14+C15+C17+C18</f>
        <v>87</v>
      </c>
      <c r="D20">
        <f t="shared" si="3"/>
        <v>50</v>
      </c>
      <c r="E20">
        <f t="shared" si="3"/>
        <v>66</v>
      </c>
      <c r="F20">
        <f t="shared" si="3"/>
        <v>66</v>
      </c>
      <c r="G20">
        <f t="shared" si="3"/>
        <v>49</v>
      </c>
      <c r="H20">
        <f t="shared" si="3"/>
        <v>59</v>
      </c>
      <c r="I20">
        <f t="shared" si="3"/>
        <v>83</v>
      </c>
      <c r="J20">
        <f t="shared" si="3"/>
        <v>19</v>
      </c>
      <c r="K20">
        <f t="shared" si="3"/>
        <v>98</v>
      </c>
      <c r="L20">
        <f t="shared" si="3"/>
        <v>86</v>
      </c>
      <c r="M20">
        <f t="shared" si="3"/>
        <v>29</v>
      </c>
      <c r="N20">
        <f t="shared" si="3"/>
        <v>94</v>
      </c>
      <c r="O20">
        <f t="shared" si="3"/>
        <v>0</v>
      </c>
      <c r="P20">
        <f t="shared" ref="P20:T20" si="4">SUM(P2:P18)</f>
        <v>1750000</v>
      </c>
      <c r="Q20">
        <f t="shared" si="4"/>
        <v>0</v>
      </c>
      <c r="R20">
        <f t="shared" si="4"/>
        <v>994.40000000000009</v>
      </c>
      <c r="S20">
        <f>SUM(S2:S19)</f>
        <v>0</v>
      </c>
      <c r="T20">
        <f t="shared" si="4"/>
        <v>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2D2C1-9C55-4412-8B6C-098AA27AA7BB}">
  <dimension ref="A1:X20"/>
  <sheetViews>
    <sheetView workbookViewId="0">
      <selection activeCell="A19" sqref="A19:V19"/>
    </sheetView>
  </sheetViews>
  <sheetFormatPr defaultRowHeight="14.4" x14ac:dyDescent="0.3"/>
  <cols>
    <col min="1" max="1" width="18" customWidth="1"/>
    <col min="2" max="3" width="3.77734375" bestFit="1" customWidth="1"/>
    <col min="4" max="4" width="8.109375" bestFit="1" customWidth="1"/>
    <col min="5" max="15" width="3.77734375" bestFit="1" customWidth="1"/>
    <col min="16" max="16" width="15.33203125" customWidth="1"/>
    <col min="17" max="20" width="3.77734375" bestFit="1" customWidth="1"/>
    <col min="21" max="21" width="18.77734375" bestFit="1" customWidth="1"/>
  </cols>
  <sheetData>
    <row r="1" spans="1:24" ht="130.19999999999999" x14ac:dyDescent="0.3">
      <c r="A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6" t="s">
        <v>13</v>
      </c>
      <c r="O1" s="7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3" t="s">
        <v>37</v>
      </c>
    </row>
    <row r="2" spans="1:24" ht="15.6" x14ac:dyDescent="0.3">
      <c r="A2" s="10" t="s">
        <v>19</v>
      </c>
      <c r="B2" s="8">
        <v>1</v>
      </c>
      <c r="C2" s="8">
        <v>5</v>
      </c>
      <c r="D2" s="8">
        <v>0</v>
      </c>
      <c r="E2" s="8">
        <v>5</v>
      </c>
      <c r="F2" s="8">
        <v>5</v>
      </c>
      <c r="G2" s="8">
        <v>5</v>
      </c>
      <c r="H2" s="8">
        <v>5</v>
      </c>
      <c r="I2" s="8">
        <v>4</v>
      </c>
      <c r="J2" s="8">
        <v>0</v>
      </c>
      <c r="K2" s="9">
        <v>15</v>
      </c>
      <c r="L2" s="9">
        <v>10</v>
      </c>
      <c r="M2" s="9">
        <v>5</v>
      </c>
      <c r="N2" s="9">
        <v>12</v>
      </c>
      <c r="O2" s="9"/>
      <c r="P2">
        <f>(D2*10000)+IF(E2&gt;=D2,D2*10000,0)+IF(E2&lt;D2,E2*10000,0)+IF(F2&gt;=D2,D2*10000,0)+IF(F2&lt;D2,F2*10000,0)+IF(G2&gt;=D2,D2*10000,0)+IF(G2&lt;D2,G2*10000,0)+IF(H2&gt;=D2,D2*10000,0)+IF(H2&lt;D2,H2*10000,0)</f>
        <v>0</v>
      </c>
      <c r="Q2" t="str">
        <f>IF(D2&lt;C2,"Low", "equal")</f>
        <v>Low</v>
      </c>
      <c r="R2">
        <f>IF(S2=0,20,-20)+IF(D2=C2,20,-20)+IF(E2=D2,10,0)+IF(E2&lt;D2,(0.8*E2),0)+IF(F2=D2,10,0)+IF(F2&lt;D2,(0.8*F2),0)+IF(G2=D2,10,0)+IF(G2&lt;D2,(0.8*G2),0)+IF(H2=D2,10,0)+IF(H2&lt;D2,(0.8*H2),0)+IF(T2=1,20,-20)+IF(I2=0,-10,10)</f>
        <v>30</v>
      </c>
      <c r="S2">
        <v>0</v>
      </c>
      <c r="T2">
        <v>1</v>
      </c>
      <c r="U2" t="s">
        <v>55</v>
      </c>
    </row>
    <row r="3" spans="1:24" ht="15.6" x14ac:dyDescent="0.3">
      <c r="A3" s="10" t="s">
        <v>20</v>
      </c>
      <c r="B3" s="8">
        <v>3</v>
      </c>
      <c r="C3" s="8">
        <v>14</v>
      </c>
      <c r="D3" s="8">
        <v>11</v>
      </c>
      <c r="E3" s="8">
        <v>15</v>
      </c>
      <c r="F3" s="8">
        <v>15</v>
      </c>
      <c r="G3" s="8">
        <v>7</v>
      </c>
      <c r="H3" s="8">
        <v>15</v>
      </c>
      <c r="I3" s="8">
        <v>20</v>
      </c>
      <c r="J3" s="8">
        <v>5</v>
      </c>
      <c r="K3" s="9">
        <v>9</v>
      </c>
      <c r="L3" s="9">
        <v>6</v>
      </c>
      <c r="M3" s="9">
        <v>1</v>
      </c>
      <c r="N3" s="9">
        <f>10+X3</f>
        <v>10</v>
      </c>
      <c r="O3" s="9"/>
      <c r="P3">
        <f t="shared" ref="P3:P18" si="0">(D3*10000)+IF(E3&gt;=D3,D3*10000,0)+IF(E3&lt;D3,E3*10000,0)+IF(F3&gt;=D3,D3*10000,0)+IF(F3&lt;D3,F3*10000,0)+IF(G3&gt;=D3,D3*10000,0)+IF(G3&lt;D3,G3*10000,0)+IF(H3&gt;=D3,D3*10000,0)+IF(H3&lt;D3,H3*10000,0)</f>
        <v>510000</v>
      </c>
      <c r="Q3" t="str">
        <f t="shared" ref="Q3:Q18" si="1">IF(D3&lt;C3,"Low", "equal")</f>
        <v>Low</v>
      </c>
      <c r="R3">
        <f t="shared" ref="R3:R18" si="2">IF(S3=0,20,-20)+IF(D3=C3,20,-20)+IF(E3=D3,10,0)+IF(E3&lt;D3,(0.8*E3),0)+IF(F3=D3,10,0)+IF(F3&lt;D3,(0.8*F3),0)+IF(G3=D3,10,0)+IF(G3&lt;D3,(0.8*G3),0)+IF(H3=D3,10,0)+IF(H3&lt;D3,(0.8*H3),0)+IF(T3=1,20,-20)+IF(I3=0,-10,10)</f>
        <v>35.6</v>
      </c>
      <c r="S3">
        <v>0</v>
      </c>
      <c r="T3">
        <v>1</v>
      </c>
      <c r="U3" t="s">
        <v>56</v>
      </c>
    </row>
    <row r="4" spans="1:24" ht="15.6" x14ac:dyDescent="0.3">
      <c r="A4" s="16" t="s">
        <v>21</v>
      </c>
      <c r="B4" s="8">
        <v>1</v>
      </c>
      <c r="C4" s="8">
        <v>2</v>
      </c>
      <c r="D4" s="8">
        <v>0</v>
      </c>
      <c r="E4" s="8">
        <v>1</v>
      </c>
      <c r="F4" s="8">
        <v>0</v>
      </c>
      <c r="G4" s="8">
        <v>0</v>
      </c>
      <c r="H4" s="8">
        <v>1</v>
      </c>
      <c r="I4" s="8">
        <v>1</v>
      </c>
      <c r="J4" s="8">
        <v>0</v>
      </c>
      <c r="K4" s="9">
        <v>5</v>
      </c>
      <c r="L4" s="9">
        <v>5</v>
      </c>
      <c r="M4" s="9">
        <v>3</v>
      </c>
      <c r="N4" s="9">
        <f>10+X4</f>
        <v>10</v>
      </c>
      <c r="O4" s="9"/>
      <c r="P4">
        <f t="shared" si="0"/>
        <v>0</v>
      </c>
      <c r="Q4" t="str">
        <f t="shared" si="1"/>
        <v>Low</v>
      </c>
      <c r="R4">
        <f t="shared" si="2"/>
        <v>50</v>
      </c>
      <c r="S4">
        <v>0</v>
      </c>
      <c r="T4">
        <v>1</v>
      </c>
      <c r="V4" t="s">
        <v>62</v>
      </c>
    </row>
    <row r="5" spans="1:24" ht="15.6" x14ac:dyDescent="0.3">
      <c r="A5" s="10" t="s">
        <v>22</v>
      </c>
      <c r="B5" s="8">
        <v>1</v>
      </c>
      <c r="C5" s="8">
        <v>2</v>
      </c>
      <c r="D5" s="8">
        <v>2</v>
      </c>
      <c r="E5" s="8">
        <v>1</v>
      </c>
      <c r="F5" s="8">
        <v>1</v>
      </c>
      <c r="G5" s="8">
        <v>1</v>
      </c>
      <c r="H5" s="8">
        <v>2</v>
      </c>
      <c r="I5" s="8">
        <v>1</v>
      </c>
      <c r="J5" s="8">
        <v>0</v>
      </c>
      <c r="K5" s="9">
        <v>5</v>
      </c>
      <c r="L5" s="9">
        <v>5</v>
      </c>
      <c r="M5" s="9">
        <v>2</v>
      </c>
      <c r="N5" s="9">
        <v>2</v>
      </c>
      <c r="O5" s="9"/>
      <c r="P5">
        <f t="shared" si="0"/>
        <v>70000</v>
      </c>
      <c r="Q5" t="str">
        <f t="shared" si="1"/>
        <v>equal</v>
      </c>
      <c r="R5">
        <f t="shared" si="2"/>
        <v>82.399999999999991</v>
      </c>
      <c r="S5">
        <v>0</v>
      </c>
      <c r="T5">
        <v>1</v>
      </c>
      <c r="U5" t="s">
        <v>53</v>
      </c>
    </row>
    <row r="6" spans="1:24" ht="15.6" x14ac:dyDescent="0.3">
      <c r="A6" s="10" t="s">
        <v>23</v>
      </c>
      <c r="B6" s="8">
        <v>1</v>
      </c>
      <c r="C6" s="8">
        <v>7</v>
      </c>
      <c r="D6" s="8">
        <v>7</v>
      </c>
      <c r="E6" s="8">
        <v>4</v>
      </c>
      <c r="F6" s="8">
        <v>5</v>
      </c>
      <c r="G6" s="8">
        <v>2</v>
      </c>
      <c r="H6" s="8">
        <v>2</v>
      </c>
      <c r="I6" s="8">
        <v>2</v>
      </c>
      <c r="J6" s="8">
        <v>0</v>
      </c>
      <c r="K6" s="9">
        <v>13</v>
      </c>
      <c r="L6" s="9">
        <v>5</v>
      </c>
      <c r="M6" s="9">
        <v>2</v>
      </c>
      <c r="N6" s="9">
        <f>5+X6</f>
        <v>5</v>
      </c>
      <c r="O6" s="9"/>
      <c r="P6">
        <f t="shared" si="0"/>
        <v>200000</v>
      </c>
      <c r="Q6" t="str">
        <f t="shared" si="1"/>
        <v>equal</v>
      </c>
      <c r="R6">
        <f t="shared" si="2"/>
        <v>80.400000000000006</v>
      </c>
      <c r="S6">
        <v>0</v>
      </c>
      <c r="T6">
        <v>1</v>
      </c>
      <c r="U6" t="s">
        <v>39</v>
      </c>
    </row>
    <row r="7" spans="1:24" ht="15.6" x14ac:dyDescent="0.3">
      <c r="A7" s="10" t="s">
        <v>24</v>
      </c>
      <c r="B7" s="8">
        <v>1</v>
      </c>
      <c r="C7" s="8">
        <v>5</v>
      </c>
      <c r="D7" s="8">
        <v>5</v>
      </c>
      <c r="E7" s="8">
        <v>2</v>
      </c>
      <c r="F7" s="8">
        <v>2</v>
      </c>
      <c r="G7" s="8">
        <v>0</v>
      </c>
      <c r="H7" s="8">
        <v>2</v>
      </c>
      <c r="I7" s="8">
        <v>4</v>
      </c>
      <c r="J7" s="8">
        <v>0</v>
      </c>
      <c r="K7" s="9">
        <v>8</v>
      </c>
      <c r="L7" s="9">
        <v>10</v>
      </c>
      <c r="M7" s="9">
        <v>3</v>
      </c>
      <c r="N7" s="9">
        <f>10</f>
        <v>10</v>
      </c>
      <c r="O7" s="9"/>
      <c r="P7">
        <f>(D7*10000)+IF(E7&gt;=D7,D7*10000,0)+IF(E7&lt;D7,E7*10000,0)+IF(F7&gt;=D7,D7*10000,0)+IF(F7&lt;D7,F7*10000,0)+IF(G7&gt;=D7,D7*10000,0)+IF(G7&lt;D7,G7*10000,0)+IF(H7&gt;=D7,D7*10000,0)+IF(H7&lt;D7,H7*10000,0)</f>
        <v>110000</v>
      </c>
      <c r="Q7" t="str">
        <f t="shared" si="1"/>
        <v>equal</v>
      </c>
      <c r="R7">
        <f t="shared" si="2"/>
        <v>74.800000000000011</v>
      </c>
      <c r="S7">
        <v>0</v>
      </c>
      <c r="T7">
        <v>1</v>
      </c>
      <c r="U7" t="s">
        <v>60</v>
      </c>
    </row>
    <row r="8" spans="1:24" ht="15.6" x14ac:dyDescent="0.3">
      <c r="A8" s="10" t="s">
        <v>25</v>
      </c>
      <c r="B8" s="8">
        <v>3</v>
      </c>
      <c r="C8" s="8">
        <v>15</v>
      </c>
      <c r="D8" s="8">
        <v>1</v>
      </c>
      <c r="E8" s="8">
        <v>15</v>
      </c>
      <c r="F8" s="8">
        <v>15</v>
      </c>
      <c r="G8" s="8">
        <v>15</v>
      </c>
      <c r="H8" s="8">
        <v>15</v>
      </c>
      <c r="I8" s="8">
        <v>15</v>
      </c>
      <c r="J8" s="8">
        <v>2</v>
      </c>
      <c r="K8" s="9">
        <v>10</v>
      </c>
      <c r="L8" s="9">
        <v>0</v>
      </c>
      <c r="M8" s="9">
        <v>0</v>
      </c>
      <c r="N8" s="9">
        <v>10</v>
      </c>
      <c r="O8" s="9"/>
      <c r="P8">
        <f t="shared" si="0"/>
        <v>50000</v>
      </c>
      <c r="Q8" t="str">
        <f t="shared" si="1"/>
        <v>Low</v>
      </c>
      <c r="R8">
        <f t="shared" si="2"/>
        <v>30</v>
      </c>
      <c r="S8">
        <v>0</v>
      </c>
      <c r="T8">
        <v>1</v>
      </c>
      <c r="U8" t="s">
        <v>64</v>
      </c>
      <c r="X8" t="s">
        <v>58</v>
      </c>
    </row>
    <row r="9" spans="1:24" ht="15.6" x14ac:dyDescent="0.3">
      <c r="A9" s="10" t="s">
        <v>26</v>
      </c>
      <c r="B9" s="8">
        <v>1</v>
      </c>
      <c r="C9" s="8">
        <v>4</v>
      </c>
      <c r="D9" s="8">
        <v>3</v>
      </c>
      <c r="E9" s="8">
        <v>2</v>
      </c>
      <c r="F9" s="8">
        <v>2</v>
      </c>
      <c r="G9" s="8">
        <v>1</v>
      </c>
      <c r="H9" s="15">
        <v>1</v>
      </c>
      <c r="I9" s="8">
        <v>5</v>
      </c>
      <c r="J9" s="8">
        <v>1</v>
      </c>
      <c r="K9" s="9">
        <v>0</v>
      </c>
      <c r="L9" s="9">
        <v>19</v>
      </c>
      <c r="M9" s="9">
        <v>0</v>
      </c>
      <c r="N9" s="9">
        <f>0</f>
        <v>0</v>
      </c>
      <c r="O9" s="9">
        <v>5</v>
      </c>
      <c r="P9">
        <f>(D9*10000)+IF(E9&gt;=D9,D9*10000,0)+IF(E9&lt;D9,E9*10000,0)+IF(F9&gt;=D9,D9*10000,0)+IF(F9&lt;D9,F9*10000,0)+IF(G9&gt;=D9,D9*10000,0)+IF(G9&lt;D9,G9*10000,0)+IF(H9&gt;=D9,D9*10000,0)+IF(H9&lt;D9,H9*10000,0)</f>
        <v>90000</v>
      </c>
      <c r="Q9" t="str">
        <f t="shared" si="1"/>
        <v>Low</v>
      </c>
      <c r="R9">
        <f>IF(S9=0,20,-20)+IF(D9=C9,20,-20)+IF(E9=D9,10,0)+IF(E9&lt;D9,(0.8*E9),0)+IF(F9=D9,10,0)+IF(F9&lt;D9,(0.8*F9),0)+IF(G9=D9,10,0)+IF(G9&lt;D9,(0.8*G9),0)+IF(H9=D9,10,0)+IF(H9&lt;D9,(0.8*H9),0)+IF(T9=1,20,-20)+IF(I9=0,-10,10)</f>
        <v>34.799999999999997</v>
      </c>
      <c r="S9">
        <v>0</v>
      </c>
      <c r="T9">
        <v>1</v>
      </c>
      <c r="U9" t="s">
        <v>44</v>
      </c>
      <c r="V9" t="s">
        <v>9</v>
      </c>
    </row>
    <row r="10" spans="1:24" ht="15.6" x14ac:dyDescent="0.3">
      <c r="A10" s="10" t="s">
        <v>27</v>
      </c>
      <c r="B10" s="8">
        <v>1</v>
      </c>
      <c r="C10" s="8">
        <v>4</v>
      </c>
      <c r="D10" s="8">
        <v>4</v>
      </c>
      <c r="E10" s="8">
        <v>2</v>
      </c>
      <c r="F10" s="8">
        <v>2</v>
      </c>
      <c r="G10" s="8">
        <v>2</v>
      </c>
      <c r="H10" s="8">
        <v>2</v>
      </c>
      <c r="I10" s="8">
        <v>11</v>
      </c>
      <c r="J10" s="8">
        <v>5</v>
      </c>
      <c r="K10" s="9">
        <v>7</v>
      </c>
      <c r="L10" s="9">
        <v>6</v>
      </c>
      <c r="M10" s="9">
        <v>5</v>
      </c>
      <c r="N10" s="9">
        <v>10</v>
      </c>
      <c r="O10" s="9"/>
      <c r="P10">
        <f t="shared" si="0"/>
        <v>120000</v>
      </c>
      <c r="Q10" t="str">
        <f t="shared" si="1"/>
        <v>equal</v>
      </c>
      <c r="R10">
        <f t="shared" si="2"/>
        <v>76.400000000000006</v>
      </c>
      <c r="S10">
        <v>0</v>
      </c>
      <c r="T10">
        <v>1</v>
      </c>
      <c r="U10" t="s">
        <v>45</v>
      </c>
    </row>
    <row r="11" spans="1:24" ht="15.6" x14ac:dyDescent="0.3">
      <c r="A11" s="10" t="s">
        <v>28</v>
      </c>
      <c r="B11" s="8">
        <v>2</v>
      </c>
      <c r="C11" s="8">
        <v>10</v>
      </c>
      <c r="D11" s="8">
        <v>5</v>
      </c>
      <c r="E11" s="8">
        <v>3</v>
      </c>
      <c r="F11" s="8">
        <v>3</v>
      </c>
      <c r="G11" s="8">
        <v>3</v>
      </c>
      <c r="H11" s="8">
        <v>3</v>
      </c>
      <c r="I11" s="8">
        <v>6</v>
      </c>
      <c r="J11" s="8">
        <v>2</v>
      </c>
      <c r="K11" s="9">
        <v>10</v>
      </c>
      <c r="L11" s="9">
        <v>7</v>
      </c>
      <c r="M11" s="9">
        <v>3</v>
      </c>
      <c r="N11" s="9">
        <f>8+X11</f>
        <v>8</v>
      </c>
      <c r="O11" s="9">
        <v>5</v>
      </c>
      <c r="P11">
        <f t="shared" si="0"/>
        <v>170000</v>
      </c>
      <c r="Q11" t="str">
        <f t="shared" si="1"/>
        <v>Low</v>
      </c>
      <c r="R11">
        <f t="shared" si="2"/>
        <v>39.6</v>
      </c>
      <c r="S11">
        <v>0</v>
      </c>
      <c r="T11">
        <v>1</v>
      </c>
      <c r="U11" t="s">
        <v>40</v>
      </c>
      <c r="V11" t="s">
        <v>9</v>
      </c>
    </row>
    <row r="12" spans="1:24" ht="15.6" x14ac:dyDescent="0.3">
      <c r="A12" s="10" t="s">
        <v>36</v>
      </c>
      <c r="B12" s="8">
        <v>2</v>
      </c>
      <c r="C12" s="8">
        <v>9</v>
      </c>
      <c r="D12" s="8">
        <v>10</v>
      </c>
      <c r="E12" s="8">
        <v>10</v>
      </c>
      <c r="F12" s="8">
        <v>10</v>
      </c>
      <c r="G12" s="8">
        <v>10</v>
      </c>
      <c r="H12" s="8">
        <v>10</v>
      </c>
      <c r="I12" s="8">
        <v>2</v>
      </c>
      <c r="J12" s="8">
        <v>0</v>
      </c>
      <c r="K12" s="9">
        <v>1</v>
      </c>
      <c r="L12" s="9">
        <v>0</v>
      </c>
      <c r="M12" s="9">
        <v>1</v>
      </c>
      <c r="N12" s="9">
        <f>5+X12</f>
        <v>5</v>
      </c>
      <c r="O12" s="9">
        <v>5</v>
      </c>
      <c r="P12">
        <f t="shared" si="0"/>
        <v>500000</v>
      </c>
      <c r="Q12" t="str">
        <f t="shared" si="1"/>
        <v>equal</v>
      </c>
      <c r="R12">
        <f t="shared" si="2"/>
        <v>70</v>
      </c>
      <c r="S12">
        <v>0</v>
      </c>
      <c r="T12">
        <v>1</v>
      </c>
      <c r="U12" t="s">
        <v>41</v>
      </c>
      <c r="V12" t="s">
        <v>9</v>
      </c>
    </row>
    <row r="13" spans="1:24" ht="15.6" x14ac:dyDescent="0.3">
      <c r="A13" s="16" t="s">
        <v>29</v>
      </c>
      <c r="B13" s="8">
        <v>1</v>
      </c>
      <c r="C13" s="8">
        <v>3</v>
      </c>
      <c r="D13" s="8">
        <v>0</v>
      </c>
      <c r="E13" s="8">
        <v>0</v>
      </c>
      <c r="F13" s="8">
        <v>0</v>
      </c>
      <c r="G13" s="8">
        <v>0</v>
      </c>
      <c r="H13" s="8">
        <v>2</v>
      </c>
      <c r="I13" s="8">
        <v>5</v>
      </c>
      <c r="J13" s="8">
        <v>0</v>
      </c>
      <c r="K13" s="9">
        <v>1</v>
      </c>
      <c r="L13" s="9">
        <v>15</v>
      </c>
      <c r="M13" s="9">
        <v>7</v>
      </c>
      <c r="N13" s="9">
        <v>0</v>
      </c>
      <c r="O13" s="9"/>
      <c r="P13">
        <f t="shared" si="0"/>
        <v>0</v>
      </c>
      <c r="Q13" t="str">
        <f t="shared" si="1"/>
        <v>Low</v>
      </c>
      <c r="R13">
        <f t="shared" si="2"/>
        <v>60</v>
      </c>
      <c r="S13">
        <v>0</v>
      </c>
      <c r="T13">
        <v>1</v>
      </c>
      <c r="U13" t="s">
        <v>57</v>
      </c>
      <c r="V13" t="s">
        <v>62</v>
      </c>
    </row>
    <row r="14" spans="1:24" ht="31.2" x14ac:dyDescent="0.3">
      <c r="A14" s="10" t="s">
        <v>30</v>
      </c>
      <c r="B14" s="8">
        <v>1</v>
      </c>
      <c r="C14" s="8">
        <v>4</v>
      </c>
      <c r="D14" s="8">
        <v>0</v>
      </c>
      <c r="E14" s="8">
        <v>1</v>
      </c>
      <c r="F14" s="8">
        <v>1</v>
      </c>
      <c r="G14" s="8">
        <v>1</v>
      </c>
      <c r="H14" s="8">
        <v>1</v>
      </c>
      <c r="I14" s="8">
        <v>5</v>
      </c>
      <c r="J14" s="8">
        <v>2</v>
      </c>
      <c r="K14" s="9">
        <v>6</v>
      </c>
      <c r="L14" s="9">
        <v>4</v>
      </c>
      <c r="M14" s="9">
        <v>2</v>
      </c>
      <c r="N14" s="9">
        <v>1</v>
      </c>
      <c r="O14" s="9">
        <v>5</v>
      </c>
      <c r="P14">
        <f t="shared" si="0"/>
        <v>0</v>
      </c>
      <c r="Q14" t="str">
        <f t="shared" si="1"/>
        <v>Low</v>
      </c>
      <c r="R14">
        <f t="shared" si="2"/>
        <v>30</v>
      </c>
      <c r="S14">
        <v>0</v>
      </c>
      <c r="T14">
        <v>1</v>
      </c>
      <c r="U14" t="s">
        <v>65</v>
      </c>
      <c r="V14" t="s">
        <v>9</v>
      </c>
      <c r="W14" t="s">
        <v>63</v>
      </c>
    </row>
    <row r="15" spans="1:24" ht="15.6" x14ac:dyDescent="0.3">
      <c r="A15" s="10" t="s">
        <v>31</v>
      </c>
      <c r="B15" s="8">
        <v>2</v>
      </c>
      <c r="C15" s="8">
        <v>6</v>
      </c>
      <c r="D15" s="8">
        <v>6</v>
      </c>
      <c r="E15" s="8">
        <v>5</v>
      </c>
      <c r="F15" s="8">
        <v>5</v>
      </c>
      <c r="G15" s="8">
        <v>1</v>
      </c>
      <c r="H15" s="8">
        <v>1</v>
      </c>
      <c r="I15" s="8">
        <v>5</v>
      </c>
      <c r="J15" s="8">
        <v>2</v>
      </c>
      <c r="K15" s="9">
        <v>8</v>
      </c>
      <c r="L15" s="9">
        <v>7</v>
      </c>
      <c r="M15" s="9">
        <v>4</v>
      </c>
      <c r="N15" s="9">
        <v>3</v>
      </c>
      <c r="O15" s="9"/>
      <c r="P15">
        <f t="shared" si="0"/>
        <v>180000</v>
      </c>
      <c r="Q15" t="str">
        <f t="shared" si="1"/>
        <v>equal</v>
      </c>
      <c r="R15">
        <f t="shared" si="2"/>
        <v>79.599999999999994</v>
      </c>
      <c r="S15">
        <v>0</v>
      </c>
      <c r="T15">
        <v>1</v>
      </c>
      <c r="U15" t="s">
        <v>43</v>
      </c>
    </row>
    <row r="16" spans="1:24" ht="15.6" x14ac:dyDescent="0.3">
      <c r="A16" s="10" t="s">
        <v>32</v>
      </c>
      <c r="B16" s="8">
        <v>1</v>
      </c>
      <c r="C16" s="8">
        <v>5</v>
      </c>
      <c r="D16" s="8">
        <v>5</v>
      </c>
      <c r="E16" s="8">
        <v>5</v>
      </c>
      <c r="F16" s="8">
        <v>5</v>
      </c>
      <c r="G16" s="8">
        <v>5</v>
      </c>
      <c r="H16" s="8">
        <v>1</v>
      </c>
      <c r="I16" s="8">
        <v>5</v>
      </c>
      <c r="J16" s="8">
        <v>0</v>
      </c>
      <c r="K16" s="9">
        <v>15</v>
      </c>
      <c r="L16" s="9">
        <v>4</v>
      </c>
      <c r="M16" s="9">
        <v>2</v>
      </c>
      <c r="N16" s="9">
        <f>5+X16</f>
        <v>5</v>
      </c>
      <c r="O16" s="9"/>
      <c r="P16">
        <f t="shared" si="0"/>
        <v>210000</v>
      </c>
      <c r="Q16" t="str">
        <f t="shared" si="1"/>
        <v>equal</v>
      </c>
      <c r="R16">
        <f t="shared" si="2"/>
        <v>100.8</v>
      </c>
      <c r="S16">
        <v>0</v>
      </c>
      <c r="T16">
        <v>1</v>
      </c>
      <c r="U16" t="s">
        <v>47</v>
      </c>
      <c r="V16" t="s">
        <v>62</v>
      </c>
    </row>
    <row r="17" spans="1:22" ht="31.2" x14ac:dyDescent="0.3">
      <c r="A17" s="10" t="s">
        <v>33</v>
      </c>
      <c r="B17" s="8">
        <v>1</v>
      </c>
      <c r="C17" s="8">
        <v>2</v>
      </c>
      <c r="D17" s="8">
        <v>2</v>
      </c>
      <c r="E17" s="8">
        <v>1</v>
      </c>
      <c r="F17" s="8">
        <v>1</v>
      </c>
      <c r="G17" s="8">
        <v>1</v>
      </c>
      <c r="H17" s="8">
        <v>1</v>
      </c>
      <c r="I17" s="8">
        <v>3</v>
      </c>
      <c r="J17" s="8">
        <v>0</v>
      </c>
      <c r="K17" s="9">
        <v>2</v>
      </c>
      <c r="L17" s="9">
        <v>8</v>
      </c>
      <c r="M17" s="9">
        <v>1</v>
      </c>
      <c r="N17" s="9">
        <v>12</v>
      </c>
      <c r="O17" s="9"/>
      <c r="P17">
        <f t="shared" si="0"/>
        <v>60000</v>
      </c>
      <c r="Q17" t="str">
        <f t="shared" si="1"/>
        <v>equal</v>
      </c>
      <c r="R17">
        <f t="shared" si="2"/>
        <v>73.199999999999989</v>
      </c>
      <c r="S17">
        <v>0</v>
      </c>
      <c r="T17">
        <v>1</v>
      </c>
      <c r="U17" t="s">
        <v>48</v>
      </c>
    </row>
    <row r="18" spans="1:22" ht="15.6" x14ac:dyDescent="0.3">
      <c r="A18" s="10" t="s">
        <v>34</v>
      </c>
      <c r="B18" s="8">
        <v>1</v>
      </c>
      <c r="C18" s="8">
        <v>3</v>
      </c>
      <c r="D18" s="8">
        <v>0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0</v>
      </c>
      <c r="K18" s="9">
        <v>5</v>
      </c>
      <c r="L18" s="9">
        <v>4</v>
      </c>
      <c r="M18" s="9">
        <v>2</v>
      </c>
      <c r="N18" s="9">
        <f>3+X18</f>
        <v>3</v>
      </c>
      <c r="O18" s="9"/>
      <c r="P18">
        <f t="shared" si="0"/>
        <v>0</v>
      </c>
      <c r="Q18" t="str">
        <f t="shared" si="1"/>
        <v>Low</v>
      </c>
      <c r="R18">
        <f t="shared" si="2"/>
        <v>30</v>
      </c>
      <c r="S18">
        <v>0</v>
      </c>
      <c r="T18">
        <v>1</v>
      </c>
      <c r="U18" t="s">
        <v>61</v>
      </c>
      <c r="V18" t="s">
        <v>59</v>
      </c>
    </row>
    <row r="19" spans="1:22" ht="15.6" x14ac:dyDescent="0.3">
      <c r="A19" s="17" t="s">
        <v>66</v>
      </c>
      <c r="B19" s="12">
        <v>0</v>
      </c>
      <c r="C19" s="12">
        <v>0</v>
      </c>
      <c r="D19" s="12"/>
      <c r="E19" s="12">
        <v>0</v>
      </c>
      <c r="F19" s="12">
        <v>0</v>
      </c>
      <c r="G19" s="12">
        <v>0</v>
      </c>
      <c r="H19" s="12">
        <v>0</v>
      </c>
      <c r="I19" s="12">
        <v>5</v>
      </c>
      <c r="K19" s="18">
        <v>0</v>
      </c>
      <c r="L19" s="18">
        <v>5</v>
      </c>
      <c r="M19" s="18">
        <v>3</v>
      </c>
      <c r="N19" s="18">
        <v>20</v>
      </c>
      <c r="O19" s="18">
        <v>0</v>
      </c>
      <c r="S19">
        <v>0</v>
      </c>
      <c r="U19" t="s">
        <v>67</v>
      </c>
    </row>
    <row r="20" spans="1:22" ht="15.6" x14ac:dyDescent="0.3">
      <c r="A20" s="11" t="s">
        <v>35</v>
      </c>
      <c r="B20">
        <f>B2+B3+SUM(B6:B12)+B14+B15+B17+B18</f>
        <v>20</v>
      </c>
      <c r="C20">
        <f t="shared" ref="C20:O20" si="3">C2+C3+SUM(C6:C12)+C14+C15+C17+C18</f>
        <v>88</v>
      </c>
      <c r="D20">
        <f>SUM(D2:D18)</f>
        <v>61</v>
      </c>
      <c r="E20">
        <f t="shared" si="3"/>
        <v>66</v>
      </c>
      <c r="F20">
        <f t="shared" si="3"/>
        <v>67</v>
      </c>
      <c r="G20">
        <f t="shared" si="3"/>
        <v>49</v>
      </c>
      <c r="H20">
        <f t="shared" si="3"/>
        <v>59</v>
      </c>
      <c r="I20">
        <f t="shared" si="3"/>
        <v>83</v>
      </c>
      <c r="J20">
        <f t="shared" si="3"/>
        <v>19</v>
      </c>
      <c r="K20">
        <f t="shared" si="3"/>
        <v>94</v>
      </c>
      <c r="L20">
        <f t="shared" si="3"/>
        <v>86</v>
      </c>
      <c r="M20">
        <f t="shared" si="3"/>
        <v>29</v>
      </c>
      <c r="N20">
        <f t="shared" si="3"/>
        <v>89</v>
      </c>
      <c r="O20">
        <f t="shared" si="3"/>
        <v>20</v>
      </c>
      <c r="P20">
        <f t="shared" ref="P20:T20" si="4">SUM(P2:P18)</f>
        <v>2270000</v>
      </c>
      <c r="Q20">
        <f t="shared" si="4"/>
        <v>0</v>
      </c>
      <c r="R20">
        <f t="shared" si="4"/>
        <v>977.59999999999991</v>
      </c>
      <c r="S20">
        <f>SUM(S2:S19)</f>
        <v>0</v>
      </c>
      <c r="T20">
        <f t="shared" si="4"/>
        <v>17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94F2F-68CF-41C7-ABCB-586813FD3363}">
  <dimension ref="A1:W20"/>
  <sheetViews>
    <sheetView workbookViewId="0">
      <selection activeCell="B2" sqref="B2:O19"/>
    </sheetView>
  </sheetViews>
  <sheetFormatPr defaultRowHeight="14.4" x14ac:dyDescent="0.3"/>
  <cols>
    <col min="1" max="1" width="18" customWidth="1"/>
    <col min="2" max="3" width="3.77734375" bestFit="1" customWidth="1"/>
    <col min="4" max="4" width="5.6640625" bestFit="1" customWidth="1"/>
    <col min="5" max="15" width="3.77734375" bestFit="1" customWidth="1"/>
    <col min="16" max="16" width="15.33203125" customWidth="1"/>
    <col min="17" max="20" width="3.77734375" bestFit="1" customWidth="1"/>
    <col min="21" max="21" width="18.77734375" bestFit="1" customWidth="1"/>
  </cols>
  <sheetData>
    <row r="1" spans="1:23" ht="130.19999999999999" x14ac:dyDescent="0.3">
      <c r="A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6" t="s">
        <v>13</v>
      </c>
      <c r="O1" s="7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3" t="s">
        <v>37</v>
      </c>
    </row>
    <row r="2" spans="1:23" ht="15.6" x14ac:dyDescent="0.3">
      <c r="A2" s="10" t="s">
        <v>19</v>
      </c>
      <c r="B2" s="8">
        <v>1</v>
      </c>
      <c r="C2" s="8">
        <v>5</v>
      </c>
      <c r="D2" s="8"/>
      <c r="E2" s="8">
        <v>5</v>
      </c>
      <c r="F2" s="8">
        <v>5</v>
      </c>
      <c r="G2" s="8">
        <v>5</v>
      </c>
      <c r="H2" s="8">
        <v>5</v>
      </c>
      <c r="I2" s="8">
        <v>4</v>
      </c>
      <c r="J2" s="8">
        <v>0</v>
      </c>
      <c r="K2" s="9">
        <v>15</v>
      </c>
      <c r="L2" s="9">
        <v>10</v>
      </c>
      <c r="M2" s="9">
        <v>5</v>
      </c>
      <c r="N2" s="9">
        <v>9</v>
      </c>
      <c r="O2" s="9"/>
      <c r="P2">
        <f>(D2*10000)+IF(E2&gt;=D2,D2*10000,0)+IF(E2&lt;D2,E2*10000,0)+IF(F2&gt;=D2,D2*10000,0)+IF(F2&lt;D2,F2*10000,0)+IF(G2&gt;=D2,D2*10000,0)+IF(G2&lt;D2,G2*10000,0)+IF(H2&gt;=D2,D2*10000,0)+IF(H2&lt;D2,H2*10000,0)</f>
        <v>0</v>
      </c>
      <c r="Q2" t="str">
        <f>IF(D2&lt;C2,"Low", "equal")</f>
        <v>Low</v>
      </c>
      <c r="R2">
        <f>IF(S2=0,20,-20)+IF(D2=C2,20,-20)+IF(E2=D2,10,0)+IF(E2&lt;D2,(0.8*E2),0)+IF(F2=D2,10,0)+IF(F2&lt;D2,(0.8*F2),0)+IF(G2=D2,10,0)+IF(G2&lt;D2,(0.8*G2),0)+IF(H2=D2,10,0)+IF(H2&lt;D2,(0.8*H2),0)+IF(T2=1,20,-20)+IF(I2=0,-10,10)</f>
        <v>30</v>
      </c>
      <c r="S2">
        <v>0</v>
      </c>
      <c r="T2">
        <v>1</v>
      </c>
      <c r="U2" t="s">
        <v>55</v>
      </c>
    </row>
    <row r="3" spans="1:23" ht="15.6" x14ac:dyDescent="0.3">
      <c r="A3" s="10" t="s">
        <v>20</v>
      </c>
      <c r="B3" s="8">
        <v>3</v>
      </c>
      <c r="C3" s="8">
        <v>14</v>
      </c>
      <c r="D3" s="8">
        <v>7</v>
      </c>
      <c r="E3" s="8">
        <v>15</v>
      </c>
      <c r="F3" s="8">
        <v>15</v>
      </c>
      <c r="G3" s="8">
        <v>7</v>
      </c>
      <c r="H3" s="8">
        <v>15</v>
      </c>
      <c r="I3" s="8">
        <v>20</v>
      </c>
      <c r="J3" s="8">
        <v>5</v>
      </c>
      <c r="K3" s="9">
        <v>9</v>
      </c>
      <c r="L3" s="9">
        <v>6</v>
      </c>
      <c r="M3" s="9">
        <v>1</v>
      </c>
      <c r="N3" s="9">
        <v>8</v>
      </c>
      <c r="O3" s="9">
        <v>5</v>
      </c>
      <c r="P3">
        <f t="shared" ref="P3:P18" si="0">(D3*10000)+IF(E3&gt;=D3,D3*10000,0)+IF(E3&lt;D3,E3*10000,0)+IF(F3&gt;=D3,D3*10000,0)+IF(F3&lt;D3,F3*10000,0)+IF(G3&gt;=D3,D3*10000,0)+IF(G3&lt;D3,G3*10000,0)+IF(H3&gt;=D3,D3*10000,0)+IF(H3&lt;D3,H3*10000,0)</f>
        <v>350000</v>
      </c>
      <c r="Q3" t="str">
        <f t="shared" ref="Q3:Q18" si="1">IF(D3&lt;C3,"Low", "equal")</f>
        <v>Low</v>
      </c>
      <c r="R3">
        <f t="shared" ref="R3:R18" si="2">IF(S3=0,20,-20)+IF(D3=C3,20,-20)+IF(E3=D3,10,0)+IF(E3&lt;D3,(0.8*E3),0)+IF(F3=D3,10,0)+IF(F3&lt;D3,(0.8*F3),0)+IF(G3=D3,10,0)+IF(G3&lt;D3,(0.8*G3),0)+IF(H3=D3,10,0)+IF(H3&lt;D3,(0.8*H3),0)+IF(T3=1,20,-20)+IF(I3=0,-10,10)</f>
        <v>40</v>
      </c>
      <c r="S3">
        <v>0</v>
      </c>
      <c r="T3">
        <v>1</v>
      </c>
      <c r="U3" t="s">
        <v>56</v>
      </c>
      <c r="V3" t="s">
        <v>70</v>
      </c>
    </row>
    <row r="4" spans="1:23" ht="15.6" x14ac:dyDescent="0.3">
      <c r="A4" s="10" t="s">
        <v>21</v>
      </c>
      <c r="B4" s="8">
        <v>1</v>
      </c>
      <c r="C4" s="8">
        <v>2</v>
      </c>
      <c r="D4" s="8">
        <v>2</v>
      </c>
      <c r="E4" s="8">
        <v>1</v>
      </c>
      <c r="F4" s="8">
        <v>0</v>
      </c>
      <c r="G4" s="8">
        <v>0</v>
      </c>
      <c r="H4" s="8">
        <v>1</v>
      </c>
      <c r="I4" s="8">
        <v>1</v>
      </c>
      <c r="J4" s="8">
        <v>0</v>
      </c>
      <c r="K4" s="9">
        <v>5</v>
      </c>
      <c r="L4" s="9">
        <v>5</v>
      </c>
      <c r="M4" s="9">
        <v>3</v>
      </c>
      <c r="N4" s="9">
        <f>10+X4</f>
        <v>10</v>
      </c>
      <c r="O4" s="9"/>
      <c r="P4">
        <f t="shared" si="0"/>
        <v>40000</v>
      </c>
      <c r="Q4" t="str">
        <f t="shared" si="1"/>
        <v>equal</v>
      </c>
      <c r="R4">
        <f t="shared" si="2"/>
        <v>71.599999999999994</v>
      </c>
      <c r="S4">
        <v>0</v>
      </c>
      <c r="T4">
        <v>1</v>
      </c>
      <c r="U4" t="s">
        <v>71</v>
      </c>
    </row>
    <row r="5" spans="1:23" ht="15.6" x14ac:dyDescent="0.3">
      <c r="A5" s="10" t="s">
        <v>22</v>
      </c>
      <c r="B5" s="8">
        <v>1</v>
      </c>
      <c r="C5" s="8">
        <v>2</v>
      </c>
      <c r="D5" s="8">
        <v>2</v>
      </c>
      <c r="E5" s="8">
        <v>1</v>
      </c>
      <c r="F5" s="8">
        <v>1</v>
      </c>
      <c r="G5" s="8">
        <v>1</v>
      </c>
      <c r="H5" s="8">
        <v>2</v>
      </c>
      <c r="I5" s="8">
        <v>1</v>
      </c>
      <c r="J5" s="8">
        <v>0</v>
      </c>
      <c r="K5" s="9">
        <v>5</v>
      </c>
      <c r="L5" s="9">
        <v>5</v>
      </c>
      <c r="M5" s="9">
        <v>2</v>
      </c>
      <c r="N5" s="9">
        <v>2</v>
      </c>
      <c r="O5" s="9"/>
      <c r="P5">
        <f t="shared" si="0"/>
        <v>70000</v>
      </c>
      <c r="Q5" t="str">
        <f t="shared" si="1"/>
        <v>equal</v>
      </c>
      <c r="R5">
        <f t="shared" si="2"/>
        <v>82.399999999999991</v>
      </c>
      <c r="S5">
        <v>0</v>
      </c>
      <c r="T5">
        <v>1</v>
      </c>
      <c r="U5" t="s">
        <v>53</v>
      </c>
    </row>
    <row r="6" spans="1:23" ht="15.6" x14ac:dyDescent="0.3">
      <c r="A6" s="16" t="s">
        <v>23</v>
      </c>
      <c r="B6" s="8">
        <v>1</v>
      </c>
      <c r="C6" s="8">
        <v>7</v>
      </c>
      <c r="D6" s="8">
        <v>1</v>
      </c>
      <c r="E6" s="8">
        <v>4</v>
      </c>
      <c r="F6" s="8">
        <v>5</v>
      </c>
      <c r="G6" s="8">
        <v>2</v>
      </c>
      <c r="H6" s="8">
        <v>2</v>
      </c>
      <c r="I6" s="8">
        <v>2</v>
      </c>
      <c r="J6" s="8">
        <v>0</v>
      </c>
      <c r="K6" s="9">
        <v>12</v>
      </c>
      <c r="L6" s="9">
        <v>5</v>
      </c>
      <c r="M6" s="9">
        <v>2</v>
      </c>
      <c r="N6" s="9">
        <f>5+X6</f>
        <v>5</v>
      </c>
      <c r="O6" s="9"/>
      <c r="P6">
        <f t="shared" si="0"/>
        <v>50000</v>
      </c>
      <c r="Q6" t="str">
        <f t="shared" si="1"/>
        <v>Low</v>
      </c>
      <c r="R6">
        <f t="shared" si="2"/>
        <v>30</v>
      </c>
      <c r="S6">
        <v>0</v>
      </c>
      <c r="T6">
        <v>1</v>
      </c>
      <c r="U6" t="s">
        <v>39</v>
      </c>
    </row>
    <row r="7" spans="1:23" ht="15.6" x14ac:dyDescent="0.3">
      <c r="A7" s="16" t="s">
        <v>24</v>
      </c>
      <c r="B7" s="8">
        <v>1</v>
      </c>
      <c r="C7" s="8">
        <v>5</v>
      </c>
      <c r="D7" s="8"/>
      <c r="E7" s="8">
        <v>2</v>
      </c>
      <c r="F7" s="8">
        <v>2</v>
      </c>
      <c r="G7" s="8">
        <v>0</v>
      </c>
      <c r="H7" s="8">
        <v>2</v>
      </c>
      <c r="I7" s="8">
        <v>4</v>
      </c>
      <c r="J7" s="8">
        <v>0</v>
      </c>
      <c r="K7" s="9">
        <v>8</v>
      </c>
      <c r="L7" s="9">
        <v>10</v>
      </c>
      <c r="M7" s="9">
        <v>3</v>
      </c>
      <c r="N7" s="9">
        <f>10</f>
        <v>10</v>
      </c>
      <c r="O7" s="9"/>
      <c r="P7">
        <f>(D7*10000)+IF(E7&gt;=D7,D7*10000,0)+IF(E7&lt;D7,E7*10000,0)+IF(F7&gt;=D7,D7*10000,0)+IF(F7&lt;D7,F7*10000,0)+IF(G7&gt;=D7,D7*10000,0)+IF(G7&lt;D7,G7*10000,0)+IF(H7&gt;=D7,D7*10000,0)+IF(H7&lt;D7,H7*10000,0)</f>
        <v>0</v>
      </c>
      <c r="Q7" t="str">
        <f t="shared" si="1"/>
        <v>Low</v>
      </c>
      <c r="R7">
        <f t="shared" si="2"/>
        <v>40</v>
      </c>
      <c r="S7">
        <v>0</v>
      </c>
      <c r="T7">
        <v>1</v>
      </c>
      <c r="V7" t="s">
        <v>62</v>
      </c>
    </row>
    <row r="8" spans="1:23" ht="15.6" x14ac:dyDescent="0.3">
      <c r="A8" s="10" t="s">
        <v>25</v>
      </c>
      <c r="B8" s="8">
        <v>3</v>
      </c>
      <c r="C8" s="8">
        <v>15</v>
      </c>
      <c r="D8" s="8">
        <v>2</v>
      </c>
      <c r="E8" s="8">
        <v>15</v>
      </c>
      <c r="F8" s="8">
        <v>15</v>
      </c>
      <c r="G8" s="8">
        <v>15</v>
      </c>
      <c r="H8" s="8">
        <v>15</v>
      </c>
      <c r="I8" s="8">
        <v>15</v>
      </c>
      <c r="J8" s="8">
        <v>2</v>
      </c>
      <c r="K8" s="9">
        <v>10</v>
      </c>
      <c r="L8" s="9">
        <v>0</v>
      </c>
      <c r="M8" s="9">
        <v>0</v>
      </c>
      <c r="N8" s="9">
        <v>10</v>
      </c>
      <c r="O8" s="9"/>
      <c r="P8">
        <f t="shared" si="0"/>
        <v>100000</v>
      </c>
      <c r="Q8" t="str">
        <f t="shared" si="1"/>
        <v>Low</v>
      </c>
      <c r="R8">
        <f t="shared" si="2"/>
        <v>30</v>
      </c>
      <c r="S8">
        <v>0</v>
      </c>
      <c r="T8">
        <v>1</v>
      </c>
      <c r="U8" t="s">
        <v>68</v>
      </c>
    </row>
    <row r="9" spans="1:23" ht="15.6" x14ac:dyDescent="0.3">
      <c r="A9" s="10" t="s">
        <v>26</v>
      </c>
      <c r="B9" s="8">
        <v>1</v>
      </c>
      <c r="C9" s="8">
        <v>4</v>
      </c>
      <c r="D9" s="8">
        <v>4</v>
      </c>
      <c r="E9" s="8">
        <v>2</v>
      </c>
      <c r="F9" s="8">
        <v>2</v>
      </c>
      <c r="G9" s="8">
        <v>1</v>
      </c>
      <c r="H9" s="15">
        <v>1</v>
      </c>
      <c r="I9" s="8">
        <v>5</v>
      </c>
      <c r="J9" s="8">
        <v>1</v>
      </c>
      <c r="K9" s="9">
        <v>0</v>
      </c>
      <c r="L9" s="9">
        <v>17</v>
      </c>
      <c r="M9" s="9">
        <v>0</v>
      </c>
      <c r="N9" s="9">
        <f>0</f>
        <v>0</v>
      </c>
      <c r="O9" s="9">
        <v>5</v>
      </c>
      <c r="P9">
        <f>(D9*10000)+IF(E9&gt;=D9,D9*10000,0)+IF(E9&lt;D9,E9*10000,0)+IF(F9&gt;=D9,D9*10000,0)+IF(F9&lt;D9,F9*10000,0)+IF(G9&gt;=D9,D9*10000,0)+IF(G9&lt;D9,G9*10000,0)+IF(H9&gt;=D9,D9*10000,0)+IF(H9&lt;D9,H9*10000,0)</f>
        <v>100000</v>
      </c>
      <c r="Q9" t="str">
        <f t="shared" si="1"/>
        <v>equal</v>
      </c>
      <c r="R9">
        <f>IF(S9=0,20,-20)+IF(D9=C9,20,-20)+IF(E9=D9,10,0)+IF(E9&lt;D9,(0.8*E9),0)+IF(F9=D9,10,0)+IF(F9&lt;D9,(0.8*F9),0)+IF(G9=D9,10,0)+IF(G9&lt;D9,(0.8*G9),0)+IF(H9=D9,10,0)+IF(H9&lt;D9,(0.8*H9),0)+IF(T9=1,20,-20)+IF(I9=0,-10,10)</f>
        <v>74.8</v>
      </c>
      <c r="S9">
        <v>0</v>
      </c>
      <c r="T9">
        <v>1</v>
      </c>
      <c r="U9" t="s">
        <v>44</v>
      </c>
      <c r="V9" t="s">
        <v>9</v>
      </c>
    </row>
    <row r="10" spans="1:23" ht="15.6" x14ac:dyDescent="0.3">
      <c r="A10" s="10" t="s">
        <v>27</v>
      </c>
      <c r="B10" s="8">
        <v>1</v>
      </c>
      <c r="C10" s="8">
        <v>4</v>
      </c>
      <c r="D10" s="8">
        <v>3</v>
      </c>
      <c r="E10" s="8">
        <v>2</v>
      </c>
      <c r="F10" s="8">
        <v>2</v>
      </c>
      <c r="G10" s="8">
        <v>2</v>
      </c>
      <c r="H10" s="8">
        <v>2</v>
      </c>
      <c r="I10" s="8">
        <v>11</v>
      </c>
      <c r="J10" s="8">
        <v>5</v>
      </c>
      <c r="K10" s="9">
        <v>7</v>
      </c>
      <c r="L10" s="9">
        <v>6</v>
      </c>
      <c r="M10" s="9">
        <v>5</v>
      </c>
      <c r="N10" s="9">
        <v>6</v>
      </c>
      <c r="O10" s="9"/>
      <c r="P10">
        <f t="shared" si="0"/>
        <v>110000</v>
      </c>
      <c r="Q10" t="str">
        <f t="shared" si="1"/>
        <v>Low</v>
      </c>
      <c r="R10">
        <f t="shared" si="2"/>
        <v>36.4</v>
      </c>
      <c r="S10">
        <v>0</v>
      </c>
      <c r="T10">
        <v>1</v>
      </c>
      <c r="U10" t="s">
        <v>45</v>
      </c>
    </row>
    <row r="11" spans="1:23" ht="15.6" x14ac:dyDescent="0.3">
      <c r="A11" s="10" t="s">
        <v>28</v>
      </c>
      <c r="B11" s="8">
        <v>2</v>
      </c>
      <c r="C11" s="8">
        <v>10</v>
      </c>
      <c r="D11" s="8">
        <v>10</v>
      </c>
      <c r="E11" s="8">
        <v>3</v>
      </c>
      <c r="F11" s="8">
        <v>3</v>
      </c>
      <c r="G11" s="8">
        <v>3</v>
      </c>
      <c r="H11" s="8">
        <v>3</v>
      </c>
      <c r="I11" s="8">
        <v>6</v>
      </c>
      <c r="J11" s="8">
        <v>2</v>
      </c>
      <c r="K11" s="9">
        <v>10</v>
      </c>
      <c r="L11" s="9">
        <v>7</v>
      </c>
      <c r="M11" s="9">
        <v>4</v>
      </c>
      <c r="N11" s="9">
        <f>8+X11</f>
        <v>8</v>
      </c>
      <c r="O11" s="9">
        <v>5</v>
      </c>
      <c r="P11">
        <f t="shared" si="0"/>
        <v>220000</v>
      </c>
      <c r="Q11" t="str">
        <f t="shared" si="1"/>
        <v>equal</v>
      </c>
      <c r="R11">
        <f t="shared" si="2"/>
        <v>79.599999999999994</v>
      </c>
      <c r="S11">
        <v>0</v>
      </c>
      <c r="T11">
        <v>1</v>
      </c>
      <c r="U11" t="s">
        <v>40</v>
      </c>
      <c r="V11" t="s">
        <v>9</v>
      </c>
    </row>
    <row r="12" spans="1:23" ht="15.6" x14ac:dyDescent="0.3">
      <c r="A12" s="10" t="s">
        <v>36</v>
      </c>
      <c r="B12" s="8">
        <v>2</v>
      </c>
      <c r="C12" s="8">
        <v>9</v>
      </c>
      <c r="D12" s="8">
        <v>5</v>
      </c>
      <c r="E12" s="8">
        <v>10</v>
      </c>
      <c r="F12" s="8">
        <v>10</v>
      </c>
      <c r="G12" s="8">
        <v>10</v>
      </c>
      <c r="H12" s="8">
        <v>10</v>
      </c>
      <c r="I12" s="8">
        <v>5</v>
      </c>
      <c r="J12" s="8">
        <v>0</v>
      </c>
      <c r="K12" s="9">
        <v>1</v>
      </c>
      <c r="L12" s="9">
        <v>0</v>
      </c>
      <c r="M12" s="9">
        <v>1</v>
      </c>
      <c r="N12" s="9">
        <f>5+X12</f>
        <v>5</v>
      </c>
      <c r="O12" s="9">
        <v>5</v>
      </c>
      <c r="P12">
        <f t="shared" si="0"/>
        <v>250000</v>
      </c>
      <c r="Q12" t="str">
        <f t="shared" si="1"/>
        <v>Low</v>
      </c>
      <c r="R12">
        <f t="shared" si="2"/>
        <v>30</v>
      </c>
      <c r="S12">
        <v>0</v>
      </c>
      <c r="T12">
        <v>1</v>
      </c>
      <c r="U12" t="s">
        <v>41</v>
      </c>
      <c r="V12" t="s">
        <v>9</v>
      </c>
      <c r="W12" t="s">
        <v>69</v>
      </c>
    </row>
    <row r="13" spans="1:23" ht="15.6" x14ac:dyDescent="0.3">
      <c r="A13" s="16" t="s">
        <v>29</v>
      </c>
      <c r="B13" s="8">
        <v>1</v>
      </c>
      <c r="C13" s="8">
        <v>3</v>
      </c>
      <c r="D13" s="8"/>
      <c r="E13" s="8">
        <v>0</v>
      </c>
      <c r="F13" s="8">
        <v>0</v>
      </c>
      <c r="G13" s="8">
        <v>0</v>
      </c>
      <c r="H13" s="8">
        <v>2</v>
      </c>
      <c r="I13" s="8">
        <v>5</v>
      </c>
      <c r="J13" s="8">
        <v>0</v>
      </c>
      <c r="K13" s="9">
        <v>1</v>
      </c>
      <c r="L13" s="9">
        <v>15</v>
      </c>
      <c r="M13" s="9">
        <v>7</v>
      </c>
      <c r="N13" s="9">
        <v>0</v>
      </c>
      <c r="O13" s="9"/>
      <c r="P13">
        <f t="shared" si="0"/>
        <v>0</v>
      </c>
      <c r="Q13" t="str">
        <f t="shared" si="1"/>
        <v>Low</v>
      </c>
      <c r="R13">
        <f t="shared" si="2"/>
        <v>60</v>
      </c>
      <c r="S13">
        <v>0</v>
      </c>
      <c r="T13">
        <v>1</v>
      </c>
    </row>
    <row r="14" spans="1:23" ht="31.2" x14ac:dyDescent="0.3">
      <c r="A14" s="10" t="s">
        <v>30</v>
      </c>
      <c r="B14" s="8">
        <v>1</v>
      </c>
      <c r="C14" s="8">
        <v>4</v>
      </c>
      <c r="D14" s="8">
        <v>4</v>
      </c>
      <c r="E14" s="8">
        <v>1</v>
      </c>
      <c r="F14" s="8">
        <v>1</v>
      </c>
      <c r="G14" s="8">
        <v>1</v>
      </c>
      <c r="H14" s="8">
        <v>1</v>
      </c>
      <c r="I14" s="8">
        <v>5</v>
      </c>
      <c r="J14" s="8">
        <v>2</v>
      </c>
      <c r="K14" s="9">
        <v>6</v>
      </c>
      <c r="L14" s="9">
        <v>4</v>
      </c>
      <c r="M14" s="9">
        <v>2</v>
      </c>
      <c r="N14" s="9">
        <v>1</v>
      </c>
      <c r="O14" s="9">
        <v>7</v>
      </c>
      <c r="P14">
        <f t="shared" si="0"/>
        <v>80000</v>
      </c>
      <c r="Q14" t="str">
        <f t="shared" si="1"/>
        <v>equal</v>
      </c>
      <c r="R14">
        <f t="shared" si="2"/>
        <v>73.199999999999989</v>
      </c>
      <c r="S14">
        <v>0</v>
      </c>
      <c r="T14">
        <v>1</v>
      </c>
      <c r="U14" t="s">
        <v>49</v>
      </c>
      <c r="V14" t="s">
        <v>9</v>
      </c>
    </row>
    <row r="15" spans="1:23" ht="15.6" x14ac:dyDescent="0.3">
      <c r="A15" s="10" t="s">
        <v>31</v>
      </c>
      <c r="B15" s="8">
        <v>2</v>
      </c>
      <c r="C15" s="8">
        <v>5</v>
      </c>
      <c r="D15" s="8">
        <v>5</v>
      </c>
      <c r="E15" s="8">
        <v>5</v>
      </c>
      <c r="F15" s="8">
        <v>5</v>
      </c>
      <c r="G15" s="8">
        <v>1</v>
      </c>
      <c r="H15" s="8">
        <v>1</v>
      </c>
      <c r="I15" s="8">
        <v>5</v>
      </c>
      <c r="J15" s="8">
        <v>2</v>
      </c>
      <c r="K15" s="9">
        <v>6</v>
      </c>
      <c r="L15" s="9">
        <v>7</v>
      </c>
      <c r="M15" s="9">
        <v>4</v>
      </c>
      <c r="N15" s="9">
        <v>3</v>
      </c>
      <c r="O15" s="9">
        <v>5</v>
      </c>
      <c r="P15">
        <f t="shared" si="0"/>
        <v>170000</v>
      </c>
      <c r="Q15" t="str">
        <f t="shared" si="1"/>
        <v>equal</v>
      </c>
      <c r="R15">
        <f t="shared" si="2"/>
        <v>91.6</v>
      </c>
      <c r="S15">
        <v>0</v>
      </c>
      <c r="T15">
        <v>1</v>
      </c>
      <c r="U15" t="s">
        <v>43</v>
      </c>
      <c r="V15" t="s">
        <v>9</v>
      </c>
    </row>
    <row r="16" spans="1:23" ht="15.6" x14ac:dyDescent="0.3">
      <c r="A16" s="10" t="s">
        <v>32</v>
      </c>
      <c r="B16" s="8">
        <v>1</v>
      </c>
      <c r="C16" s="8">
        <v>5</v>
      </c>
      <c r="D16" s="8"/>
      <c r="E16" s="8">
        <v>5</v>
      </c>
      <c r="F16" s="8">
        <v>5</v>
      </c>
      <c r="G16" s="8">
        <v>5</v>
      </c>
      <c r="H16" s="8">
        <v>1</v>
      </c>
      <c r="I16" s="8">
        <v>5</v>
      </c>
      <c r="J16" s="8">
        <v>0</v>
      </c>
      <c r="K16" s="9">
        <v>15</v>
      </c>
      <c r="L16" s="9">
        <v>4</v>
      </c>
      <c r="M16" s="9">
        <v>2</v>
      </c>
      <c r="N16" s="9">
        <f>5+X16</f>
        <v>5</v>
      </c>
      <c r="O16" s="9"/>
      <c r="P16">
        <f t="shared" si="0"/>
        <v>0</v>
      </c>
      <c r="Q16" t="str">
        <f t="shared" si="1"/>
        <v>Low</v>
      </c>
      <c r="R16">
        <f t="shared" si="2"/>
        <v>30</v>
      </c>
      <c r="S16">
        <v>0</v>
      </c>
      <c r="T16">
        <v>1</v>
      </c>
      <c r="U16" t="s">
        <v>47</v>
      </c>
    </row>
    <row r="17" spans="1:21" ht="31.2" x14ac:dyDescent="0.3">
      <c r="A17" s="10" t="s">
        <v>33</v>
      </c>
      <c r="B17" s="8">
        <v>1</v>
      </c>
      <c r="C17" s="8">
        <v>2</v>
      </c>
      <c r="D17" s="8">
        <v>2</v>
      </c>
      <c r="E17" s="8">
        <v>1</v>
      </c>
      <c r="F17" s="8">
        <v>1</v>
      </c>
      <c r="G17" s="8">
        <v>1</v>
      </c>
      <c r="H17" s="8">
        <v>1</v>
      </c>
      <c r="I17" s="8">
        <v>3</v>
      </c>
      <c r="J17" s="8">
        <v>0</v>
      </c>
      <c r="K17" s="9">
        <v>2</v>
      </c>
      <c r="L17" s="9">
        <v>8</v>
      </c>
      <c r="M17" s="9">
        <v>2</v>
      </c>
      <c r="N17" s="9">
        <v>8</v>
      </c>
      <c r="O17" s="9"/>
      <c r="P17">
        <f t="shared" si="0"/>
        <v>60000</v>
      </c>
      <c r="Q17" t="str">
        <f t="shared" si="1"/>
        <v>equal</v>
      </c>
      <c r="R17">
        <f t="shared" si="2"/>
        <v>73.199999999999989</v>
      </c>
      <c r="S17">
        <v>0</v>
      </c>
      <c r="T17">
        <v>1</v>
      </c>
      <c r="U17" t="s">
        <v>72</v>
      </c>
    </row>
    <row r="18" spans="1:21" ht="15.6" x14ac:dyDescent="0.3">
      <c r="A18" s="10" t="s">
        <v>34</v>
      </c>
      <c r="B18" s="8">
        <v>1</v>
      </c>
      <c r="C18" s="8">
        <v>3</v>
      </c>
      <c r="D18" s="8"/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0</v>
      </c>
      <c r="K18" s="9">
        <v>5</v>
      </c>
      <c r="L18" s="9">
        <v>4</v>
      </c>
      <c r="M18" s="9">
        <v>2</v>
      </c>
      <c r="N18" s="9">
        <f>3+X18</f>
        <v>3</v>
      </c>
      <c r="O18" s="9"/>
      <c r="P18">
        <f t="shared" si="0"/>
        <v>0</v>
      </c>
      <c r="Q18" t="str">
        <f t="shared" si="1"/>
        <v>Low</v>
      </c>
      <c r="R18">
        <f t="shared" si="2"/>
        <v>30</v>
      </c>
      <c r="S18">
        <v>0</v>
      </c>
      <c r="T18">
        <v>1</v>
      </c>
    </row>
    <row r="19" spans="1:21" ht="15.6" x14ac:dyDescent="0.3">
      <c r="A19" s="17" t="s">
        <v>66</v>
      </c>
      <c r="B19" s="12">
        <v>0</v>
      </c>
      <c r="C19" s="12">
        <v>0</v>
      </c>
      <c r="D19" s="12"/>
      <c r="E19" s="12">
        <v>0</v>
      </c>
      <c r="F19" s="12">
        <v>0</v>
      </c>
      <c r="G19" s="12">
        <v>0</v>
      </c>
      <c r="H19" s="12">
        <v>0</v>
      </c>
      <c r="I19" s="12">
        <v>5</v>
      </c>
      <c r="K19" s="18">
        <v>0</v>
      </c>
      <c r="L19" s="18">
        <v>7</v>
      </c>
      <c r="M19" s="18">
        <v>3</v>
      </c>
      <c r="N19" s="18">
        <v>20</v>
      </c>
      <c r="O19" s="18">
        <v>0</v>
      </c>
      <c r="S19">
        <v>0</v>
      </c>
      <c r="U19" t="s">
        <v>67</v>
      </c>
    </row>
    <row r="20" spans="1:21" ht="15.6" x14ac:dyDescent="0.3">
      <c r="A20" s="11" t="s">
        <v>35</v>
      </c>
      <c r="B20">
        <f>B2+B3+SUM(B6:B12)+B14+B15+B17+B18</f>
        <v>20</v>
      </c>
      <c r="C20">
        <f t="shared" ref="C20:O20" si="3">C2+C3+SUM(C6:C12)+C14+C15+C17+C18</f>
        <v>87</v>
      </c>
      <c r="D20">
        <f t="shared" si="3"/>
        <v>43</v>
      </c>
      <c r="E20">
        <f t="shared" si="3"/>
        <v>66</v>
      </c>
      <c r="F20">
        <f t="shared" si="3"/>
        <v>67</v>
      </c>
      <c r="G20">
        <f t="shared" si="3"/>
        <v>49</v>
      </c>
      <c r="H20">
        <f t="shared" si="3"/>
        <v>59</v>
      </c>
      <c r="I20">
        <f t="shared" si="3"/>
        <v>86</v>
      </c>
      <c r="J20">
        <f t="shared" si="3"/>
        <v>19</v>
      </c>
      <c r="K20">
        <f t="shared" si="3"/>
        <v>91</v>
      </c>
      <c r="L20">
        <f t="shared" si="3"/>
        <v>84</v>
      </c>
      <c r="M20">
        <f t="shared" si="3"/>
        <v>31</v>
      </c>
      <c r="N20">
        <f t="shared" si="3"/>
        <v>76</v>
      </c>
      <c r="O20">
        <f t="shared" si="3"/>
        <v>32</v>
      </c>
      <c r="P20">
        <f t="shared" ref="P20:T20" si="4">SUM(P2:P18)</f>
        <v>1600000</v>
      </c>
      <c r="Q20">
        <f t="shared" si="4"/>
        <v>0</v>
      </c>
      <c r="R20">
        <f t="shared" si="4"/>
        <v>902.8</v>
      </c>
      <c r="S20">
        <f>SUM(S2:S19)</f>
        <v>0</v>
      </c>
      <c r="T20">
        <f t="shared" si="4"/>
        <v>17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BB698-1093-4C84-9F1B-77E3F6F597A7}">
  <dimension ref="A1:W20"/>
  <sheetViews>
    <sheetView workbookViewId="0">
      <selection activeCell="P16" sqref="P16"/>
    </sheetView>
  </sheetViews>
  <sheetFormatPr defaultRowHeight="14.4" x14ac:dyDescent="0.3"/>
  <cols>
    <col min="1" max="1" width="18" customWidth="1"/>
    <col min="2" max="3" width="3.77734375" bestFit="1" customWidth="1"/>
    <col min="4" max="4" width="5.6640625" bestFit="1" customWidth="1"/>
    <col min="5" max="15" width="3.77734375" bestFit="1" customWidth="1"/>
    <col min="16" max="16" width="15.33203125" customWidth="1"/>
    <col min="17" max="20" width="3.77734375" bestFit="1" customWidth="1"/>
    <col min="21" max="21" width="18.77734375" bestFit="1" customWidth="1"/>
  </cols>
  <sheetData>
    <row r="1" spans="1:23" ht="130.19999999999999" x14ac:dyDescent="0.3">
      <c r="A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6" t="s">
        <v>13</v>
      </c>
      <c r="O1" s="7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3" t="s">
        <v>37</v>
      </c>
    </row>
    <row r="2" spans="1:23" ht="15.6" x14ac:dyDescent="0.3">
      <c r="A2" s="10" t="s">
        <v>19</v>
      </c>
      <c r="B2" s="8">
        <v>1</v>
      </c>
      <c r="C2" s="8">
        <v>5</v>
      </c>
      <c r="D2" s="8">
        <v>5</v>
      </c>
      <c r="E2" s="8">
        <v>5</v>
      </c>
      <c r="F2" s="8">
        <v>5</v>
      </c>
      <c r="G2" s="8">
        <v>5</v>
      </c>
      <c r="H2" s="8">
        <v>5</v>
      </c>
      <c r="I2" s="8">
        <v>4</v>
      </c>
      <c r="J2" s="8">
        <v>0</v>
      </c>
      <c r="K2" s="9">
        <v>15</v>
      </c>
      <c r="L2" s="9">
        <v>10</v>
      </c>
      <c r="M2" s="9">
        <v>5</v>
      </c>
      <c r="N2" s="9">
        <v>9</v>
      </c>
      <c r="O2" s="9"/>
      <c r="P2">
        <f>(D2*10000)+IF(E2&gt;=D2,D2*10000,0)+IF(E2&lt;D2,E2*10000,0)+IF(F2&gt;=D2,D2*10000,0)+IF(F2&lt;D2,F2*10000,0)+IF(G2&gt;=D2,D2*10000,0)+IF(G2&lt;D2,G2*10000,0)+IF(H2&gt;=D2,D2*10000,0)+IF(H2&lt;D2,H2*10000,0)</f>
        <v>250000</v>
      </c>
      <c r="Q2" t="str">
        <f>IF(D2&lt;C2,"Low", "equal")</f>
        <v>equal</v>
      </c>
      <c r="R2">
        <f>IF(S2=0,20,-20)+IF(D2=C2,20,-20)+IF(E2=D2,10,0)+IF(E2&lt;D2,(0.8*E2),0)+IF(F2=D2,10,0)+IF(F2&lt;D2,(0.8*F2),0)+IF(G2=D2,10,0)+IF(G2&lt;D2,(0.8*G2),0)+IF(H2=D2,10,0)+IF(H2&lt;D2,(0.8*H2),0)+IF(T2=1,20,-20)+IF(I2=0,-10,10)</f>
        <v>110</v>
      </c>
      <c r="S2">
        <v>0</v>
      </c>
      <c r="T2">
        <v>1</v>
      </c>
      <c r="U2" t="s">
        <v>55</v>
      </c>
    </row>
    <row r="3" spans="1:23" ht="15.6" x14ac:dyDescent="0.3">
      <c r="A3" s="10" t="s">
        <v>20</v>
      </c>
      <c r="B3" s="8">
        <v>3</v>
      </c>
      <c r="C3" s="8">
        <v>14</v>
      </c>
      <c r="D3" s="8">
        <v>11</v>
      </c>
      <c r="E3" s="8">
        <v>15</v>
      </c>
      <c r="F3" s="8">
        <v>15</v>
      </c>
      <c r="G3" s="8">
        <v>7</v>
      </c>
      <c r="H3" s="8">
        <v>15</v>
      </c>
      <c r="I3" s="8">
        <v>20</v>
      </c>
      <c r="J3" s="8">
        <v>5</v>
      </c>
      <c r="K3" s="9">
        <v>9</v>
      </c>
      <c r="L3" s="9">
        <v>6</v>
      </c>
      <c r="M3" s="9">
        <v>1</v>
      </c>
      <c r="N3" s="9">
        <v>8</v>
      </c>
      <c r="O3" s="9">
        <v>5</v>
      </c>
      <c r="P3">
        <f t="shared" ref="P3:P18" si="0">(D3*10000)+IF(E3&gt;=D3,D3*10000,0)+IF(E3&lt;D3,E3*10000,0)+IF(F3&gt;=D3,D3*10000,0)+IF(F3&lt;D3,F3*10000,0)+IF(G3&gt;=D3,D3*10000,0)+IF(G3&lt;D3,G3*10000,0)+IF(H3&gt;=D3,D3*10000,0)+IF(H3&lt;D3,H3*10000,0)</f>
        <v>510000</v>
      </c>
      <c r="Q3" t="str">
        <f t="shared" ref="Q3:Q18" si="1">IF(D3&lt;C3,"Low", "equal")</f>
        <v>Low</v>
      </c>
      <c r="R3">
        <f t="shared" ref="R3:R18" si="2">IF(S3=0,20,-20)+IF(D3=C3,20,-20)+IF(E3=D3,10,0)+IF(E3&lt;D3,(0.8*E3),0)+IF(F3=D3,10,0)+IF(F3&lt;D3,(0.8*F3),0)+IF(G3=D3,10,0)+IF(G3&lt;D3,(0.8*G3),0)+IF(H3=D3,10,0)+IF(H3&lt;D3,(0.8*H3),0)+IF(T3=1,20,-20)+IF(I3=0,-10,10)</f>
        <v>35.6</v>
      </c>
      <c r="S3">
        <v>0</v>
      </c>
      <c r="T3">
        <v>1</v>
      </c>
      <c r="U3" t="s">
        <v>56</v>
      </c>
    </row>
    <row r="4" spans="1:23" ht="15.6" x14ac:dyDescent="0.3">
      <c r="A4" s="16" t="s">
        <v>21</v>
      </c>
      <c r="B4" s="8">
        <v>1</v>
      </c>
      <c r="C4" s="8">
        <v>2</v>
      </c>
      <c r="D4" s="8">
        <v>1</v>
      </c>
      <c r="E4" s="8">
        <v>1</v>
      </c>
      <c r="F4" s="8">
        <v>0</v>
      </c>
      <c r="G4" s="8">
        <v>0</v>
      </c>
      <c r="H4" s="8">
        <v>1</v>
      </c>
      <c r="I4" s="8">
        <v>1</v>
      </c>
      <c r="J4" s="8">
        <v>0</v>
      </c>
      <c r="K4" s="9">
        <v>5</v>
      </c>
      <c r="L4" s="9">
        <v>5</v>
      </c>
      <c r="M4" s="9">
        <v>3</v>
      </c>
      <c r="N4" s="9">
        <f>10+X4</f>
        <v>10</v>
      </c>
      <c r="O4" s="9"/>
      <c r="P4">
        <f t="shared" si="0"/>
        <v>30000</v>
      </c>
      <c r="Q4" t="str">
        <f t="shared" si="1"/>
        <v>Low</v>
      </c>
      <c r="R4">
        <f t="shared" si="2"/>
        <v>50</v>
      </c>
      <c r="S4">
        <v>0</v>
      </c>
      <c r="T4">
        <v>1</v>
      </c>
    </row>
    <row r="5" spans="1:23" ht="15.6" x14ac:dyDescent="0.3">
      <c r="A5" s="10" t="s">
        <v>22</v>
      </c>
      <c r="B5" s="8">
        <v>1</v>
      </c>
      <c r="C5" s="8">
        <v>2</v>
      </c>
      <c r="D5" s="8">
        <v>2</v>
      </c>
      <c r="E5" s="8">
        <v>1</v>
      </c>
      <c r="F5" s="8">
        <v>1</v>
      </c>
      <c r="G5" s="8">
        <v>1</v>
      </c>
      <c r="H5" s="8">
        <v>2</v>
      </c>
      <c r="I5" s="8">
        <v>1</v>
      </c>
      <c r="J5" s="8">
        <v>0</v>
      </c>
      <c r="K5" s="9">
        <v>5</v>
      </c>
      <c r="L5" s="9">
        <v>5</v>
      </c>
      <c r="M5" s="9">
        <v>2</v>
      </c>
      <c r="N5" s="9">
        <v>2</v>
      </c>
      <c r="O5" s="9"/>
      <c r="P5">
        <f t="shared" si="0"/>
        <v>70000</v>
      </c>
      <c r="Q5" t="str">
        <f t="shared" si="1"/>
        <v>equal</v>
      </c>
      <c r="R5">
        <f t="shared" si="2"/>
        <v>82.399999999999991</v>
      </c>
      <c r="S5">
        <v>0</v>
      </c>
      <c r="T5">
        <v>1</v>
      </c>
      <c r="U5" t="s">
        <v>53</v>
      </c>
    </row>
    <row r="6" spans="1:23" ht="15.6" x14ac:dyDescent="0.3">
      <c r="A6" s="10" t="s">
        <v>23</v>
      </c>
      <c r="B6" s="8">
        <v>1</v>
      </c>
      <c r="C6" s="8">
        <v>7</v>
      </c>
      <c r="D6" s="8"/>
      <c r="E6" s="8">
        <v>4</v>
      </c>
      <c r="F6" s="8">
        <v>5</v>
      </c>
      <c r="G6" s="8">
        <v>2</v>
      </c>
      <c r="H6" s="8">
        <v>2</v>
      </c>
      <c r="I6" s="8">
        <v>2</v>
      </c>
      <c r="J6" s="8">
        <v>0</v>
      </c>
      <c r="K6" s="9">
        <v>12</v>
      </c>
      <c r="L6" s="9">
        <v>5</v>
      </c>
      <c r="M6" s="9">
        <v>2</v>
      </c>
      <c r="N6" s="9">
        <f>5+X6</f>
        <v>5</v>
      </c>
      <c r="O6" s="9"/>
      <c r="P6">
        <f t="shared" si="0"/>
        <v>0</v>
      </c>
      <c r="Q6" t="str">
        <f t="shared" si="1"/>
        <v>Low</v>
      </c>
      <c r="R6">
        <f t="shared" si="2"/>
        <v>30</v>
      </c>
      <c r="S6">
        <v>0</v>
      </c>
      <c r="T6">
        <v>1</v>
      </c>
      <c r="U6" t="s">
        <v>39</v>
      </c>
    </row>
    <row r="7" spans="1:23" ht="15.6" x14ac:dyDescent="0.3">
      <c r="A7" s="10" t="s">
        <v>24</v>
      </c>
      <c r="B7" s="8">
        <v>1</v>
      </c>
      <c r="C7" s="8">
        <v>5</v>
      </c>
      <c r="D7" s="8"/>
      <c r="E7" s="8">
        <v>2</v>
      </c>
      <c r="F7" s="8">
        <v>2</v>
      </c>
      <c r="G7" s="8">
        <v>0</v>
      </c>
      <c r="H7" s="8">
        <v>2</v>
      </c>
      <c r="I7" s="8">
        <v>4</v>
      </c>
      <c r="J7" s="8">
        <v>0</v>
      </c>
      <c r="K7" s="9">
        <v>8</v>
      </c>
      <c r="L7" s="9">
        <v>10</v>
      </c>
      <c r="M7" s="9">
        <v>3</v>
      </c>
      <c r="N7" s="9">
        <f>10</f>
        <v>10</v>
      </c>
      <c r="O7" s="9"/>
      <c r="P7">
        <f>(D7*10000)+IF(E7&gt;=D7,D7*10000,0)+IF(E7&lt;D7,E7*10000,0)+IF(F7&gt;=D7,D7*10000,0)+IF(F7&lt;D7,F7*10000,0)+IF(G7&gt;=D7,D7*10000,0)+IF(G7&lt;D7,G7*10000,0)+IF(H7&gt;=D7,D7*10000,0)+IF(H7&lt;D7,H7*10000,0)</f>
        <v>0</v>
      </c>
      <c r="Q7" t="str">
        <f t="shared" si="1"/>
        <v>Low</v>
      </c>
      <c r="R7">
        <f t="shared" si="2"/>
        <v>40</v>
      </c>
      <c r="S7">
        <v>0</v>
      </c>
      <c r="T7">
        <v>1</v>
      </c>
      <c r="U7" t="s">
        <v>60</v>
      </c>
      <c r="V7" t="s">
        <v>62</v>
      </c>
    </row>
    <row r="8" spans="1:23" ht="15.6" x14ac:dyDescent="0.3">
      <c r="A8" s="10" t="s">
        <v>25</v>
      </c>
      <c r="B8" s="8">
        <v>3</v>
      </c>
      <c r="C8" s="8">
        <v>15</v>
      </c>
      <c r="D8" s="8">
        <v>14</v>
      </c>
      <c r="E8" s="8">
        <v>15</v>
      </c>
      <c r="F8" s="8">
        <v>15</v>
      </c>
      <c r="G8" s="8">
        <v>15</v>
      </c>
      <c r="H8" s="8">
        <v>15</v>
      </c>
      <c r="I8" s="8">
        <v>15</v>
      </c>
      <c r="J8" s="8">
        <v>2</v>
      </c>
      <c r="K8" s="9">
        <v>10</v>
      </c>
      <c r="L8" s="9">
        <v>0</v>
      </c>
      <c r="M8" s="9">
        <v>0</v>
      </c>
      <c r="N8" s="9">
        <v>10</v>
      </c>
      <c r="O8" s="9"/>
      <c r="P8">
        <f t="shared" si="0"/>
        <v>700000</v>
      </c>
      <c r="Q8" t="str">
        <f t="shared" si="1"/>
        <v>Low</v>
      </c>
      <c r="R8">
        <f t="shared" si="2"/>
        <v>30</v>
      </c>
      <c r="S8">
        <v>0</v>
      </c>
      <c r="T8">
        <v>1</v>
      </c>
      <c r="U8" t="s">
        <v>68</v>
      </c>
    </row>
    <row r="9" spans="1:23" ht="15.6" x14ac:dyDescent="0.3">
      <c r="A9" s="10" t="s">
        <v>26</v>
      </c>
      <c r="B9" s="8">
        <v>1</v>
      </c>
      <c r="C9" s="8">
        <v>4</v>
      </c>
      <c r="D9" s="8">
        <v>4</v>
      </c>
      <c r="E9" s="8">
        <v>2</v>
      </c>
      <c r="F9" s="8">
        <v>2</v>
      </c>
      <c r="G9" s="8">
        <v>1</v>
      </c>
      <c r="H9" s="15">
        <v>1</v>
      </c>
      <c r="I9" s="8">
        <v>5</v>
      </c>
      <c r="J9" s="8">
        <v>1</v>
      </c>
      <c r="K9" s="9">
        <v>0</v>
      </c>
      <c r="L9" s="9">
        <v>17</v>
      </c>
      <c r="M9" s="9">
        <v>0</v>
      </c>
      <c r="N9" s="9">
        <f>0</f>
        <v>0</v>
      </c>
      <c r="O9" s="9"/>
      <c r="P9">
        <f>(D9*10000)+IF(E9&gt;=D9,D9*10000,0)+IF(E9&lt;D9,E9*10000,0)+IF(F9&gt;=D9,D9*10000,0)+IF(F9&lt;D9,F9*10000,0)+IF(G9&gt;=D9,D9*10000,0)+IF(G9&lt;D9,G9*10000,0)+IF(H9&gt;=D9,D9*10000,0)+IF(H9&lt;D9,H9*10000,0)</f>
        <v>100000</v>
      </c>
      <c r="Q9" t="str">
        <f t="shared" si="1"/>
        <v>equal</v>
      </c>
      <c r="R9">
        <f>IF(S9=0,20,-20)+IF(D9=C9,20,-20)+IF(E9=D9,10,0)+IF(E9&lt;D9,(0.8*E9),0)+IF(F9=D9,10,0)+IF(F9&lt;D9,(0.8*F9),0)+IF(G9=D9,10,0)+IF(G9&lt;D9,(0.8*G9),0)+IF(H9=D9,10,0)+IF(H9&lt;D9,(0.8*H9),0)+IF(T9=1,20,-20)+IF(I9=0,-10,10)</f>
        <v>74.8</v>
      </c>
      <c r="S9">
        <v>0</v>
      </c>
      <c r="T9">
        <v>1</v>
      </c>
      <c r="U9" t="s">
        <v>44</v>
      </c>
      <c r="V9" t="s">
        <v>73</v>
      </c>
    </row>
    <row r="10" spans="1:23" ht="15.6" x14ac:dyDescent="0.3">
      <c r="A10" s="10" t="s">
        <v>27</v>
      </c>
      <c r="B10" s="8">
        <v>1</v>
      </c>
      <c r="C10" s="8">
        <v>4</v>
      </c>
      <c r="D10" s="8">
        <v>4</v>
      </c>
      <c r="E10" s="8">
        <v>2</v>
      </c>
      <c r="F10" s="8">
        <v>2</v>
      </c>
      <c r="G10" s="8">
        <v>2</v>
      </c>
      <c r="H10" s="8">
        <v>2</v>
      </c>
      <c r="I10" s="8">
        <v>11</v>
      </c>
      <c r="J10" s="8">
        <v>5</v>
      </c>
      <c r="K10" s="9">
        <v>7</v>
      </c>
      <c r="L10" s="9">
        <v>6</v>
      </c>
      <c r="M10" s="9">
        <v>5</v>
      </c>
      <c r="N10" s="9">
        <v>6</v>
      </c>
      <c r="O10" s="9"/>
      <c r="P10">
        <f t="shared" si="0"/>
        <v>120000</v>
      </c>
      <c r="Q10" t="str">
        <f t="shared" si="1"/>
        <v>equal</v>
      </c>
      <c r="R10">
        <f t="shared" si="2"/>
        <v>76.400000000000006</v>
      </c>
      <c r="S10">
        <v>0</v>
      </c>
      <c r="T10">
        <v>1</v>
      </c>
      <c r="U10" t="s">
        <v>45</v>
      </c>
    </row>
    <row r="11" spans="1:23" ht="15.6" x14ac:dyDescent="0.3">
      <c r="A11" s="10" t="s">
        <v>28</v>
      </c>
      <c r="B11" s="8">
        <v>2</v>
      </c>
      <c r="C11" s="8">
        <v>10</v>
      </c>
      <c r="D11" s="8">
        <v>10</v>
      </c>
      <c r="E11" s="8">
        <v>3</v>
      </c>
      <c r="F11" s="8">
        <v>3</v>
      </c>
      <c r="G11" s="8">
        <v>3</v>
      </c>
      <c r="H11" s="8">
        <v>3</v>
      </c>
      <c r="I11" s="8">
        <v>6</v>
      </c>
      <c r="J11" s="8">
        <v>2</v>
      </c>
      <c r="K11" s="9">
        <v>10</v>
      </c>
      <c r="L11" s="9">
        <v>7</v>
      </c>
      <c r="M11" s="9">
        <v>4</v>
      </c>
      <c r="N11" s="9">
        <f>8+X11</f>
        <v>8</v>
      </c>
      <c r="O11" s="9">
        <v>5</v>
      </c>
      <c r="P11">
        <f t="shared" si="0"/>
        <v>220000</v>
      </c>
      <c r="Q11" t="str">
        <f t="shared" si="1"/>
        <v>equal</v>
      </c>
      <c r="R11">
        <f t="shared" si="2"/>
        <v>79.599999999999994</v>
      </c>
      <c r="S11">
        <v>0</v>
      </c>
      <c r="T11">
        <v>1</v>
      </c>
      <c r="U11" t="s">
        <v>40</v>
      </c>
      <c r="V11" t="s">
        <v>9</v>
      </c>
    </row>
    <row r="12" spans="1:23" ht="15.6" x14ac:dyDescent="0.3">
      <c r="A12" s="10" t="s">
        <v>36</v>
      </c>
      <c r="B12" s="8">
        <v>2</v>
      </c>
      <c r="C12" s="8">
        <v>9</v>
      </c>
      <c r="D12" s="8">
        <v>4</v>
      </c>
      <c r="E12" s="8">
        <v>10</v>
      </c>
      <c r="F12" s="8">
        <v>10</v>
      </c>
      <c r="G12" s="8">
        <v>10</v>
      </c>
      <c r="H12" s="8">
        <v>10</v>
      </c>
      <c r="I12" s="8">
        <v>5</v>
      </c>
      <c r="J12" s="8">
        <v>0</v>
      </c>
      <c r="K12" s="9">
        <v>1</v>
      </c>
      <c r="L12" s="9">
        <v>0</v>
      </c>
      <c r="M12" s="9">
        <v>1</v>
      </c>
      <c r="N12" s="9">
        <f>5+X12</f>
        <v>5</v>
      </c>
      <c r="O12" s="9"/>
      <c r="P12">
        <f t="shared" si="0"/>
        <v>200000</v>
      </c>
      <c r="Q12" t="str">
        <f t="shared" si="1"/>
        <v>Low</v>
      </c>
      <c r="R12">
        <f t="shared" si="2"/>
        <v>30</v>
      </c>
      <c r="S12">
        <v>0</v>
      </c>
      <c r="T12">
        <v>1</v>
      </c>
      <c r="U12" t="s">
        <v>41</v>
      </c>
      <c r="V12" t="s">
        <v>9</v>
      </c>
      <c r="W12" t="s">
        <v>69</v>
      </c>
    </row>
    <row r="13" spans="1:23" ht="15.6" x14ac:dyDescent="0.3">
      <c r="A13" s="16" t="s">
        <v>29</v>
      </c>
      <c r="B13" s="8">
        <v>1</v>
      </c>
      <c r="C13" s="8">
        <v>3</v>
      </c>
      <c r="D13" s="8"/>
      <c r="E13" s="8">
        <v>0</v>
      </c>
      <c r="F13" s="8">
        <v>0</v>
      </c>
      <c r="G13" s="8">
        <v>0</v>
      </c>
      <c r="H13" s="8">
        <v>2</v>
      </c>
      <c r="I13" s="8">
        <v>5</v>
      </c>
      <c r="J13" s="8">
        <v>0</v>
      </c>
      <c r="K13" s="9">
        <v>1</v>
      </c>
      <c r="L13" s="9">
        <v>15</v>
      </c>
      <c r="M13" s="9">
        <v>7</v>
      </c>
      <c r="N13" s="9">
        <v>0</v>
      </c>
      <c r="O13" s="9"/>
      <c r="P13">
        <f t="shared" si="0"/>
        <v>0</v>
      </c>
      <c r="Q13" t="str">
        <f t="shared" si="1"/>
        <v>Low</v>
      </c>
      <c r="R13">
        <f t="shared" si="2"/>
        <v>60</v>
      </c>
      <c r="S13">
        <v>0</v>
      </c>
      <c r="T13">
        <v>1</v>
      </c>
      <c r="U13" t="s">
        <v>57</v>
      </c>
    </row>
    <row r="14" spans="1:23" ht="31.2" x14ac:dyDescent="0.3">
      <c r="A14" s="10" t="s">
        <v>30</v>
      </c>
      <c r="B14" s="8">
        <v>1</v>
      </c>
      <c r="C14" s="8">
        <v>4</v>
      </c>
      <c r="D14" s="8">
        <v>3</v>
      </c>
      <c r="E14" s="8">
        <v>1</v>
      </c>
      <c r="F14" s="8">
        <v>1</v>
      </c>
      <c r="G14" s="8">
        <v>1</v>
      </c>
      <c r="H14" s="8">
        <v>1</v>
      </c>
      <c r="I14" s="8">
        <v>5</v>
      </c>
      <c r="J14" s="8">
        <v>2</v>
      </c>
      <c r="K14" s="9">
        <v>6</v>
      </c>
      <c r="L14" s="9">
        <v>4</v>
      </c>
      <c r="M14" s="9">
        <v>2</v>
      </c>
      <c r="N14" s="9">
        <v>1</v>
      </c>
      <c r="O14" s="9">
        <v>7</v>
      </c>
      <c r="P14">
        <f t="shared" si="0"/>
        <v>70000</v>
      </c>
      <c r="Q14" t="str">
        <f t="shared" si="1"/>
        <v>Low</v>
      </c>
      <c r="R14">
        <f t="shared" si="2"/>
        <v>33.200000000000003</v>
      </c>
      <c r="S14">
        <v>0</v>
      </c>
      <c r="T14">
        <v>1</v>
      </c>
      <c r="U14" t="s">
        <v>49</v>
      </c>
      <c r="V14" t="s">
        <v>9</v>
      </c>
    </row>
    <row r="15" spans="1:23" ht="15.6" x14ac:dyDescent="0.3">
      <c r="A15" s="10" t="s">
        <v>31</v>
      </c>
      <c r="B15" s="8">
        <v>2</v>
      </c>
      <c r="C15" s="8">
        <v>5</v>
      </c>
      <c r="D15" s="8">
        <v>5</v>
      </c>
      <c r="E15" s="8">
        <v>5</v>
      </c>
      <c r="F15" s="8">
        <v>5</v>
      </c>
      <c r="G15" s="8">
        <v>1</v>
      </c>
      <c r="H15" s="8">
        <v>1</v>
      </c>
      <c r="I15" s="8">
        <v>5</v>
      </c>
      <c r="J15" s="8">
        <v>2</v>
      </c>
      <c r="K15" s="9">
        <v>6</v>
      </c>
      <c r="L15" s="9">
        <v>7</v>
      </c>
      <c r="M15" s="9">
        <v>4</v>
      </c>
      <c r="N15" s="9">
        <v>3</v>
      </c>
      <c r="O15" s="9">
        <v>5</v>
      </c>
      <c r="P15">
        <f t="shared" si="0"/>
        <v>170000</v>
      </c>
      <c r="Q15" t="str">
        <f t="shared" si="1"/>
        <v>equal</v>
      </c>
      <c r="R15">
        <f t="shared" si="2"/>
        <v>91.6</v>
      </c>
      <c r="S15">
        <v>0</v>
      </c>
      <c r="T15">
        <v>1</v>
      </c>
      <c r="U15" t="s">
        <v>43</v>
      </c>
    </row>
    <row r="16" spans="1:23" ht="15.6" x14ac:dyDescent="0.3">
      <c r="A16" s="10" t="s">
        <v>32</v>
      </c>
      <c r="B16" s="8">
        <v>1</v>
      </c>
      <c r="C16" s="8">
        <v>5</v>
      </c>
      <c r="D16" s="8">
        <v>5</v>
      </c>
      <c r="E16" s="8">
        <v>5</v>
      </c>
      <c r="F16" s="8">
        <v>5</v>
      </c>
      <c r="G16" s="8">
        <v>5</v>
      </c>
      <c r="H16" s="8">
        <v>1</v>
      </c>
      <c r="I16" s="8">
        <v>5</v>
      </c>
      <c r="J16" s="8">
        <v>0</v>
      </c>
      <c r="K16" s="9">
        <v>15</v>
      </c>
      <c r="L16" s="9">
        <v>4</v>
      </c>
      <c r="M16" s="9">
        <v>2</v>
      </c>
      <c r="N16" s="9">
        <f>5+X16</f>
        <v>5</v>
      </c>
      <c r="O16" s="9"/>
      <c r="P16">
        <f t="shared" si="0"/>
        <v>210000</v>
      </c>
      <c r="Q16" t="str">
        <f t="shared" si="1"/>
        <v>equal</v>
      </c>
      <c r="R16">
        <f t="shared" si="2"/>
        <v>100.8</v>
      </c>
      <c r="S16">
        <v>0</v>
      </c>
      <c r="T16">
        <v>1</v>
      </c>
      <c r="U16" t="s">
        <v>47</v>
      </c>
    </row>
    <row r="17" spans="1:21" ht="31.2" x14ac:dyDescent="0.3">
      <c r="A17" s="10" t="s">
        <v>33</v>
      </c>
      <c r="B17" s="8">
        <v>1</v>
      </c>
      <c r="C17" s="8">
        <v>2</v>
      </c>
      <c r="D17" s="8">
        <v>2</v>
      </c>
      <c r="E17" s="8">
        <v>1</v>
      </c>
      <c r="F17" s="8">
        <v>1</v>
      </c>
      <c r="G17" s="8">
        <v>1</v>
      </c>
      <c r="H17" s="8">
        <v>1</v>
      </c>
      <c r="I17" s="8">
        <v>3</v>
      </c>
      <c r="J17" s="8">
        <v>0</v>
      </c>
      <c r="K17" s="9">
        <v>2</v>
      </c>
      <c r="L17" s="9">
        <v>8</v>
      </c>
      <c r="M17" s="9">
        <v>2</v>
      </c>
      <c r="N17" s="9">
        <v>8</v>
      </c>
      <c r="O17" s="9"/>
      <c r="P17">
        <f t="shared" si="0"/>
        <v>60000</v>
      </c>
      <c r="Q17" t="str">
        <f t="shared" si="1"/>
        <v>equal</v>
      </c>
      <c r="R17">
        <f t="shared" si="2"/>
        <v>73.199999999999989</v>
      </c>
      <c r="S17">
        <v>0</v>
      </c>
      <c r="T17">
        <v>1</v>
      </c>
      <c r="U17" t="s">
        <v>48</v>
      </c>
    </row>
    <row r="18" spans="1:21" ht="15.6" x14ac:dyDescent="0.3">
      <c r="A18" s="10" t="s">
        <v>34</v>
      </c>
      <c r="B18" s="8">
        <v>1</v>
      </c>
      <c r="C18" s="8">
        <v>3</v>
      </c>
      <c r="D18" s="8"/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0</v>
      </c>
      <c r="K18" s="9">
        <v>5</v>
      </c>
      <c r="L18" s="9">
        <v>4</v>
      </c>
      <c r="M18" s="9">
        <v>2</v>
      </c>
      <c r="N18" s="9">
        <f>3+X18</f>
        <v>3</v>
      </c>
      <c r="O18" s="9"/>
      <c r="P18">
        <f t="shared" si="0"/>
        <v>0</v>
      </c>
      <c r="Q18" t="str">
        <f t="shared" si="1"/>
        <v>Low</v>
      </c>
      <c r="R18">
        <f t="shared" si="2"/>
        <v>30</v>
      </c>
      <c r="S18">
        <v>0</v>
      </c>
      <c r="T18">
        <v>1</v>
      </c>
      <c r="U18" t="s">
        <v>61</v>
      </c>
    </row>
    <row r="19" spans="1:21" ht="15.6" x14ac:dyDescent="0.3">
      <c r="A19" s="17" t="s">
        <v>66</v>
      </c>
      <c r="B19" s="12">
        <v>0</v>
      </c>
      <c r="C19" s="12">
        <v>0</v>
      </c>
      <c r="D19" s="12"/>
      <c r="E19" s="12">
        <v>0</v>
      </c>
      <c r="F19" s="12">
        <v>0</v>
      </c>
      <c r="G19" s="12">
        <v>0</v>
      </c>
      <c r="H19" s="12">
        <v>0</v>
      </c>
      <c r="I19" s="12">
        <v>5</v>
      </c>
      <c r="K19" s="18">
        <v>0</v>
      </c>
      <c r="L19" s="18">
        <v>7</v>
      </c>
      <c r="M19" s="18">
        <v>3</v>
      </c>
      <c r="N19" s="18">
        <v>20</v>
      </c>
      <c r="O19" s="18">
        <v>0</v>
      </c>
      <c r="S19">
        <v>0</v>
      </c>
      <c r="U19" t="s">
        <v>67</v>
      </c>
    </row>
    <row r="20" spans="1:21" ht="15.6" x14ac:dyDescent="0.3">
      <c r="A20" s="11" t="s">
        <v>35</v>
      </c>
      <c r="B20">
        <f>B2+B3+SUM(B6:B12)+B14+B15+B17+B18</f>
        <v>20</v>
      </c>
      <c r="C20">
        <f t="shared" ref="C20:O20" si="3">C2+C3+SUM(C6:C12)+C14+C15+C17+C18</f>
        <v>87</v>
      </c>
      <c r="D20">
        <f t="shared" si="3"/>
        <v>62</v>
      </c>
      <c r="E20">
        <f t="shared" si="3"/>
        <v>66</v>
      </c>
      <c r="F20">
        <f t="shared" si="3"/>
        <v>67</v>
      </c>
      <c r="G20">
        <f t="shared" si="3"/>
        <v>49</v>
      </c>
      <c r="H20">
        <f t="shared" si="3"/>
        <v>59</v>
      </c>
      <c r="I20">
        <f t="shared" si="3"/>
        <v>86</v>
      </c>
      <c r="J20">
        <f t="shared" si="3"/>
        <v>19</v>
      </c>
      <c r="K20">
        <f t="shared" si="3"/>
        <v>91</v>
      </c>
      <c r="L20">
        <f t="shared" si="3"/>
        <v>84</v>
      </c>
      <c r="M20">
        <f t="shared" si="3"/>
        <v>31</v>
      </c>
      <c r="N20">
        <f t="shared" si="3"/>
        <v>76</v>
      </c>
      <c r="O20">
        <f t="shared" si="3"/>
        <v>22</v>
      </c>
      <c r="P20">
        <f t="shared" ref="P20:T20" si="4">SUM(P2:P18)</f>
        <v>2710000</v>
      </c>
      <c r="Q20">
        <f t="shared" si="4"/>
        <v>0</v>
      </c>
      <c r="R20">
        <f t="shared" si="4"/>
        <v>1027.6000000000001</v>
      </c>
      <c r="S20">
        <f>SUM(S2:S19)</f>
        <v>0</v>
      </c>
      <c r="T20">
        <f t="shared" si="4"/>
        <v>17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3CE05-8545-4778-A87B-706319ED917B}">
  <dimension ref="A1:W20"/>
  <sheetViews>
    <sheetView workbookViewId="0">
      <selection activeCell="V15" sqref="V15"/>
    </sheetView>
  </sheetViews>
  <sheetFormatPr defaultRowHeight="14.4" x14ac:dyDescent="0.3"/>
  <cols>
    <col min="1" max="1" width="18" customWidth="1"/>
    <col min="2" max="3" width="3.77734375" bestFit="1" customWidth="1"/>
    <col min="4" max="4" width="5.6640625" bestFit="1" customWidth="1"/>
    <col min="5" max="15" width="3.77734375" bestFit="1" customWidth="1"/>
    <col min="16" max="16" width="15.33203125" customWidth="1"/>
    <col min="17" max="20" width="3.77734375" bestFit="1" customWidth="1"/>
    <col min="21" max="21" width="18.77734375" bestFit="1" customWidth="1"/>
  </cols>
  <sheetData>
    <row r="1" spans="1:23" ht="130.19999999999999" x14ac:dyDescent="0.3">
      <c r="A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6" t="s">
        <v>13</v>
      </c>
      <c r="O1" s="7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3" t="s">
        <v>37</v>
      </c>
    </row>
    <row r="2" spans="1:23" ht="15.6" x14ac:dyDescent="0.3">
      <c r="A2" s="10" t="s">
        <v>19</v>
      </c>
      <c r="B2" s="8">
        <v>1</v>
      </c>
      <c r="C2" s="8">
        <v>5</v>
      </c>
      <c r="D2" s="8"/>
      <c r="E2" s="8">
        <v>5</v>
      </c>
      <c r="F2" s="8">
        <v>5</v>
      </c>
      <c r="G2" s="8">
        <v>5</v>
      </c>
      <c r="H2" s="8">
        <v>5</v>
      </c>
      <c r="I2" s="8">
        <v>4</v>
      </c>
      <c r="J2" s="8">
        <v>0</v>
      </c>
      <c r="K2" s="9">
        <v>15</v>
      </c>
      <c r="L2" s="9">
        <v>10</v>
      </c>
      <c r="M2" s="9">
        <v>5</v>
      </c>
      <c r="N2" s="9">
        <v>9</v>
      </c>
      <c r="O2" s="9"/>
      <c r="P2">
        <f>(D2*10000)+IF(E2&gt;=D2,D2*10000,0)+IF(E2&lt;D2,E2*10000,0)+IF(F2&gt;=D2,D2*10000,0)+IF(F2&lt;D2,F2*10000,0)+IF(G2&gt;=D2,D2*10000,0)+IF(G2&lt;D2,G2*10000,0)+IF(H2&gt;=D2,D2*10000,0)+IF(H2&lt;D2,H2*10000,0)</f>
        <v>0</v>
      </c>
      <c r="Q2" t="str">
        <f>IF(D2&lt;C2,"Low", "equal")</f>
        <v>Low</v>
      </c>
      <c r="R2">
        <f>IF(S2=0,20,-20)+IF(D2=C2,20,-20)+IF(E2=D2,10,0)+IF(E2&lt;D2,(0.8*E2),0)+IF(F2=D2,10,0)+IF(F2&lt;D2,(0.8*F2),0)+IF(G2=D2,10,0)+IF(G2&lt;D2,(0.8*G2),0)+IF(H2=D2,10,0)+IF(H2&lt;D2,(0.8*H2),0)+IF(T2=1,20,-20)+IF(I2=0,-10,10)</f>
        <v>30</v>
      </c>
      <c r="S2">
        <v>0</v>
      </c>
      <c r="T2">
        <v>1</v>
      </c>
      <c r="U2" t="s">
        <v>55</v>
      </c>
    </row>
    <row r="3" spans="1:23" ht="15.6" x14ac:dyDescent="0.3">
      <c r="A3" s="10" t="s">
        <v>20</v>
      </c>
      <c r="B3" s="8">
        <v>3</v>
      </c>
      <c r="C3" s="8">
        <v>13</v>
      </c>
      <c r="D3" s="8">
        <v>7</v>
      </c>
      <c r="E3" s="8">
        <v>15</v>
      </c>
      <c r="F3" s="8">
        <v>15</v>
      </c>
      <c r="G3" s="8">
        <v>7</v>
      </c>
      <c r="H3" s="8">
        <v>15</v>
      </c>
      <c r="I3" s="8">
        <v>20</v>
      </c>
      <c r="J3" s="8">
        <v>5</v>
      </c>
      <c r="K3" s="9">
        <v>9</v>
      </c>
      <c r="L3" s="9">
        <v>6</v>
      </c>
      <c r="M3" s="9">
        <v>1</v>
      </c>
      <c r="N3" s="9">
        <v>7</v>
      </c>
      <c r="O3" s="9">
        <v>5</v>
      </c>
      <c r="P3">
        <f t="shared" ref="P3:P18" si="0">(D3*10000)+IF(E3&gt;=D3,D3*10000,0)+IF(E3&lt;D3,E3*10000,0)+IF(F3&gt;=D3,D3*10000,0)+IF(F3&lt;D3,F3*10000,0)+IF(G3&gt;=D3,D3*10000,0)+IF(G3&lt;D3,G3*10000,0)+IF(H3&gt;=D3,D3*10000,0)+IF(H3&lt;D3,H3*10000,0)</f>
        <v>350000</v>
      </c>
      <c r="Q3" t="str">
        <f t="shared" ref="Q3:Q18" si="1">IF(D3&lt;C3,"Low", "equal")</f>
        <v>Low</v>
      </c>
      <c r="R3">
        <f t="shared" ref="R3:R18" si="2">IF(S3=0,20,-20)+IF(D3=C3,20,-20)+IF(E3=D3,10,0)+IF(E3&lt;D3,(0.8*E3),0)+IF(F3=D3,10,0)+IF(F3&lt;D3,(0.8*F3),0)+IF(G3=D3,10,0)+IF(G3&lt;D3,(0.8*G3),0)+IF(H3=D3,10,0)+IF(H3&lt;D3,(0.8*H3),0)+IF(T3=1,20,-20)+IF(I3=0,-10,10)</f>
        <v>40</v>
      </c>
      <c r="S3">
        <v>0</v>
      </c>
      <c r="T3">
        <v>1</v>
      </c>
      <c r="U3" t="s">
        <v>56</v>
      </c>
    </row>
    <row r="4" spans="1:23" ht="15.6" x14ac:dyDescent="0.3">
      <c r="A4" s="16" t="s">
        <v>21</v>
      </c>
      <c r="B4" s="8">
        <v>1</v>
      </c>
      <c r="C4" s="8">
        <v>2</v>
      </c>
      <c r="D4" s="8"/>
      <c r="E4" s="8">
        <v>1</v>
      </c>
      <c r="F4" s="8">
        <v>0</v>
      </c>
      <c r="G4" s="8">
        <v>0</v>
      </c>
      <c r="H4" s="8">
        <v>1</v>
      </c>
      <c r="I4" s="8">
        <v>1</v>
      </c>
      <c r="J4" s="8">
        <v>0</v>
      </c>
      <c r="K4" s="9">
        <v>5</v>
      </c>
      <c r="L4" s="9">
        <v>5</v>
      </c>
      <c r="M4" s="9">
        <v>3</v>
      </c>
      <c r="N4" s="9">
        <f>10+X4</f>
        <v>10</v>
      </c>
      <c r="O4" s="9"/>
      <c r="P4">
        <f t="shared" si="0"/>
        <v>0</v>
      </c>
      <c r="Q4" t="str">
        <f t="shared" si="1"/>
        <v>Low</v>
      </c>
      <c r="R4">
        <f t="shared" si="2"/>
        <v>50</v>
      </c>
      <c r="S4">
        <v>0</v>
      </c>
      <c r="T4">
        <v>1</v>
      </c>
    </row>
    <row r="5" spans="1:23" ht="15.6" x14ac:dyDescent="0.3">
      <c r="A5" s="10" t="s">
        <v>22</v>
      </c>
      <c r="B5" s="8">
        <v>1</v>
      </c>
      <c r="C5" s="8">
        <v>2</v>
      </c>
      <c r="D5" s="8">
        <v>2</v>
      </c>
      <c r="E5" s="8">
        <v>1</v>
      </c>
      <c r="F5" s="8">
        <v>1</v>
      </c>
      <c r="G5" s="8">
        <v>1</v>
      </c>
      <c r="H5" s="8">
        <v>2</v>
      </c>
      <c r="I5" s="8">
        <v>1</v>
      </c>
      <c r="J5" s="8">
        <v>0</v>
      </c>
      <c r="K5" s="9">
        <v>5</v>
      </c>
      <c r="L5" s="9">
        <v>5</v>
      </c>
      <c r="M5" s="9">
        <v>2</v>
      </c>
      <c r="N5" s="9">
        <v>2</v>
      </c>
      <c r="O5" s="9"/>
      <c r="P5">
        <f t="shared" si="0"/>
        <v>70000</v>
      </c>
      <c r="Q5" t="str">
        <f t="shared" si="1"/>
        <v>equal</v>
      </c>
      <c r="R5">
        <f t="shared" si="2"/>
        <v>82.399999999999991</v>
      </c>
      <c r="S5">
        <v>0</v>
      </c>
      <c r="T5">
        <v>1</v>
      </c>
      <c r="U5" t="s">
        <v>75</v>
      </c>
    </row>
    <row r="6" spans="1:23" ht="15.6" x14ac:dyDescent="0.3">
      <c r="A6" s="10" t="s">
        <v>23</v>
      </c>
      <c r="B6" s="8">
        <v>1</v>
      </c>
      <c r="C6" s="8">
        <v>7</v>
      </c>
      <c r="D6" s="8">
        <v>7</v>
      </c>
      <c r="E6" s="8">
        <v>4</v>
      </c>
      <c r="F6" s="8">
        <v>5</v>
      </c>
      <c r="G6" s="8">
        <v>2</v>
      </c>
      <c r="H6" s="8">
        <v>2</v>
      </c>
      <c r="I6" s="8">
        <v>2</v>
      </c>
      <c r="J6" s="8">
        <v>0</v>
      </c>
      <c r="K6" s="9">
        <v>12</v>
      </c>
      <c r="L6" s="9">
        <v>5</v>
      </c>
      <c r="M6" s="9">
        <v>2</v>
      </c>
      <c r="N6" s="9">
        <f>5+X6</f>
        <v>5</v>
      </c>
      <c r="O6" s="9"/>
      <c r="P6">
        <f t="shared" si="0"/>
        <v>200000</v>
      </c>
      <c r="Q6" t="str">
        <f t="shared" si="1"/>
        <v>equal</v>
      </c>
      <c r="R6">
        <f t="shared" si="2"/>
        <v>80.400000000000006</v>
      </c>
      <c r="S6">
        <v>0</v>
      </c>
      <c r="T6">
        <v>1</v>
      </c>
      <c r="U6" t="s">
        <v>39</v>
      </c>
    </row>
    <row r="7" spans="1:23" ht="15.6" x14ac:dyDescent="0.3">
      <c r="A7" s="10" t="s">
        <v>24</v>
      </c>
      <c r="B7" s="8">
        <v>1</v>
      </c>
      <c r="C7" s="8">
        <v>5</v>
      </c>
      <c r="D7" s="8"/>
      <c r="E7" s="8">
        <v>2</v>
      </c>
      <c r="F7" s="8">
        <v>2</v>
      </c>
      <c r="G7" s="8">
        <v>0</v>
      </c>
      <c r="H7" s="8">
        <v>2</v>
      </c>
      <c r="I7" s="8">
        <v>4</v>
      </c>
      <c r="J7" s="8">
        <v>0</v>
      </c>
      <c r="K7" s="9">
        <v>8</v>
      </c>
      <c r="L7" s="9">
        <v>10</v>
      </c>
      <c r="M7" s="9">
        <v>3</v>
      </c>
      <c r="N7" s="9">
        <f>10</f>
        <v>10</v>
      </c>
      <c r="O7" s="9"/>
      <c r="P7">
        <f>(D7*10000)+IF(E7&gt;=D7,D7*10000,0)+IF(E7&lt;D7,E7*10000,0)+IF(F7&gt;=D7,D7*10000,0)+IF(F7&lt;D7,F7*10000,0)+IF(G7&gt;=D7,D7*10000,0)+IF(G7&lt;D7,G7*10000,0)+IF(H7&gt;=D7,D7*10000,0)+IF(H7&lt;D7,H7*10000,0)</f>
        <v>0</v>
      </c>
      <c r="Q7" t="str">
        <f t="shared" si="1"/>
        <v>Low</v>
      </c>
      <c r="R7">
        <f t="shared" si="2"/>
        <v>40</v>
      </c>
      <c r="S7">
        <v>0</v>
      </c>
      <c r="T7">
        <v>1</v>
      </c>
      <c r="U7" t="s">
        <v>60</v>
      </c>
      <c r="V7" t="s">
        <v>62</v>
      </c>
    </row>
    <row r="8" spans="1:23" ht="15.6" x14ac:dyDescent="0.3">
      <c r="A8" s="10" t="s">
        <v>25</v>
      </c>
      <c r="B8" s="8">
        <v>3</v>
      </c>
      <c r="C8" s="8">
        <v>15</v>
      </c>
      <c r="D8" s="8">
        <v>10</v>
      </c>
      <c r="E8" s="8">
        <v>15</v>
      </c>
      <c r="F8" s="8">
        <v>15</v>
      </c>
      <c r="G8" s="8">
        <v>15</v>
      </c>
      <c r="H8" s="8">
        <v>15</v>
      </c>
      <c r="I8" s="8">
        <v>15</v>
      </c>
      <c r="J8" s="8">
        <v>2</v>
      </c>
      <c r="K8" s="9">
        <v>10</v>
      </c>
      <c r="L8" s="9">
        <v>0</v>
      </c>
      <c r="M8" s="9">
        <v>0</v>
      </c>
      <c r="N8" s="9">
        <v>10</v>
      </c>
      <c r="O8" s="9"/>
      <c r="P8">
        <f t="shared" si="0"/>
        <v>500000</v>
      </c>
      <c r="Q8" t="str">
        <f t="shared" si="1"/>
        <v>Low</v>
      </c>
      <c r="R8">
        <f t="shared" si="2"/>
        <v>30</v>
      </c>
      <c r="S8">
        <v>0</v>
      </c>
      <c r="T8">
        <v>1</v>
      </c>
      <c r="U8" t="s">
        <v>68</v>
      </c>
    </row>
    <row r="9" spans="1:23" ht="15.6" x14ac:dyDescent="0.3">
      <c r="A9" s="10" t="s">
        <v>26</v>
      </c>
      <c r="B9" s="8">
        <v>1</v>
      </c>
      <c r="C9" s="8">
        <v>4</v>
      </c>
      <c r="D9" s="8">
        <v>3</v>
      </c>
      <c r="E9" s="8">
        <v>2</v>
      </c>
      <c r="F9" s="8">
        <v>2</v>
      </c>
      <c r="G9" s="8">
        <v>1</v>
      </c>
      <c r="H9" s="15">
        <v>1</v>
      </c>
      <c r="I9" s="8">
        <v>5</v>
      </c>
      <c r="J9" s="8">
        <v>1</v>
      </c>
      <c r="K9" s="9">
        <v>0</v>
      </c>
      <c r="L9" s="9">
        <v>14</v>
      </c>
      <c r="M9" s="9">
        <v>0</v>
      </c>
      <c r="N9" s="9">
        <f>0</f>
        <v>0</v>
      </c>
      <c r="O9" s="9"/>
      <c r="P9">
        <f>(D9*10000)+IF(E9&gt;=D9,D9*10000,0)+IF(E9&lt;D9,E9*10000,0)+IF(F9&gt;=D9,D9*10000,0)+IF(F9&lt;D9,F9*10000,0)+IF(G9&gt;=D9,D9*10000,0)+IF(G9&lt;D9,G9*10000,0)+IF(H9&gt;=D9,D9*10000,0)+IF(H9&lt;D9,H9*10000,0)</f>
        <v>90000</v>
      </c>
      <c r="Q9" t="str">
        <f t="shared" si="1"/>
        <v>Low</v>
      </c>
      <c r="R9">
        <f>IF(S9=0,20,-20)+IF(D9=C9,20,-20)+IF(E9=D9,10,0)+IF(E9&lt;D9,(0.8*E9),0)+IF(F9=D9,10,0)+IF(F9&lt;D9,(0.8*F9),0)+IF(G9=D9,10,0)+IF(G9&lt;D9,(0.8*G9),0)+IF(H9=D9,10,0)+IF(H9&lt;D9,(0.8*H9),0)+IF(T9=1,20,-20)+IF(I9=0,-10,10)</f>
        <v>34.799999999999997</v>
      </c>
      <c r="S9">
        <v>0</v>
      </c>
      <c r="T9">
        <v>1</v>
      </c>
      <c r="U9" t="s">
        <v>44</v>
      </c>
      <c r="V9" t="s">
        <v>73</v>
      </c>
    </row>
    <row r="10" spans="1:23" ht="15.6" x14ac:dyDescent="0.3">
      <c r="A10" s="10" t="s">
        <v>27</v>
      </c>
      <c r="B10" s="8">
        <v>1</v>
      </c>
      <c r="C10" s="8">
        <v>4</v>
      </c>
      <c r="D10" s="8">
        <v>4</v>
      </c>
      <c r="E10" s="8">
        <v>2</v>
      </c>
      <c r="F10" s="8">
        <v>2</v>
      </c>
      <c r="G10" s="8">
        <v>2</v>
      </c>
      <c r="H10" s="8">
        <v>2</v>
      </c>
      <c r="I10" s="8">
        <v>11</v>
      </c>
      <c r="J10" s="8">
        <v>5</v>
      </c>
      <c r="K10" s="9">
        <v>7</v>
      </c>
      <c r="L10" s="9">
        <v>6</v>
      </c>
      <c r="M10" s="9">
        <v>5</v>
      </c>
      <c r="N10" s="9">
        <v>6</v>
      </c>
      <c r="O10" s="9"/>
      <c r="P10">
        <f t="shared" si="0"/>
        <v>120000</v>
      </c>
      <c r="Q10" t="str">
        <f t="shared" si="1"/>
        <v>equal</v>
      </c>
      <c r="R10">
        <f t="shared" si="2"/>
        <v>76.400000000000006</v>
      </c>
      <c r="S10">
        <v>0</v>
      </c>
      <c r="T10">
        <v>1</v>
      </c>
      <c r="U10" t="s">
        <v>45</v>
      </c>
    </row>
    <row r="11" spans="1:23" ht="15.6" x14ac:dyDescent="0.3">
      <c r="A11" s="10" t="s">
        <v>28</v>
      </c>
      <c r="B11" s="8">
        <v>2</v>
      </c>
      <c r="C11" s="8">
        <v>10</v>
      </c>
      <c r="D11" s="8">
        <v>7</v>
      </c>
      <c r="E11" s="8">
        <v>3</v>
      </c>
      <c r="F11" s="8">
        <v>5</v>
      </c>
      <c r="G11" s="8">
        <v>3</v>
      </c>
      <c r="H11" s="8">
        <v>3</v>
      </c>
      <c r="I11" s="8">
        <v>6</v>
      </c>
      <c r="J11" s="8">
        <v>2</v>
      </c>
      <c r="K11" s="9">
        <v>10</v>
      </c>
      <c r="L11" s="9">
        <v>7</v>
      </c>
      <c r="M11" s="9">
        <v>7</v>
      </c>
      <c r="N11" s="9">
        <f>8+X11</f>
        <v>8</v>
      </c>
      <c r="O11" s="9">
        <v>5</v>
      </c>
      <c r="P11">
        <f t="shared" si="0"/>
        <v>210000</v>
      </c>
      <c r="Q11" t="str">
        <f t="shared" si="1"/>
        <v>Low</v>
      </c>
      <c r="R11">
        <f t="shared" si="2"/>
        <v>41.2</v>
      </c>
      <c r="S11">
        <v>0</v>
      </c>
      <c r="T11">
        <v>1</v>
      </c>
      <c r="U11" t="s">
        <v>40</v>
      </c>
      <c r="V11" t="s">
        <v>9</v>
      </c>
    </row>
    <row r="12" spans="1:23" ht="15.6" x14ac:dyDescent="0.3">
      <c r="A12" s="10" t="s">
        <v>36</v>
      </c>
      <c r="B12" s="8">
        <v>2</v>
      </c>
      <c r="C12" s="8">
        <v>9</v>
      </c>
      <c r="D12" s="8">
        <v>1</v>
      </c>
      <c r="E12" s="8">
        <v>10</v>
      </c>
      <c r="F12" s="8">
        <v>10</v>
      </c>
      <c r="G12" s="8">
        <v>10</v>
      </c>
      <c r="H12" s="8">
        <v>10</v>
      </c>
      <c r="I12" s="8">
        <v>5</v>
      </c>
      <c r="J12" s="8">
        <v>0</v>
      </c>
      <c r="K12" s="9">
        <v>1</v>
      </c>
      <c r="L12" s="9">
        <v>0</v>
      </c>
      <c r="M12" s="9">
        <v>1</v>
      </c>
      <c r="N12" s="9">
        <f>5+X12</f>
        <v>5</v>
      </c>
      <c r="O12" s="9"/>
      <c r="P12">
        <f t="shared" si="0"/>
        <v>50000</v>
      </c>
      <c r="Q12" t="str">
        <f t="shared" si="1"/>
        <v>Low</v>
      </c>
      <c r="R12">
        <f t="shared" si="2"/>
        <v>30</v>
      </c>
      <c r="S12">
        <v>0</v>
      </c>
      <c r="T12">
        <v>1</v>
      </c>
      <c r="U12" t="s">
        <v>41</v>
      </c>
      <c r="V12" t="s">
        <v>73</v>
      </c>
    </row>
    <row r="13" spans="1:23" ht="15.6" x14ac:dyDescent="0.3">
      <c r="A13" s="16" t="s">
        <v>29</v>
      </c>
      <c r="B13" s="8">
        <v>1</v>
      </c>
      <c r="C13" s="8">
        <v>3</v>
      </c>
      <c r="D13" s="8"/>
      <c r="E13" s="8">
        <v>0</v>
      </c>
      <c r="F13" s="8">
        <v>0</v>
      </c>
      <c r="G13" s="8">
        <v>0</v>
      </c>
      <c r="H13" s="8">
        <v>2</v>
      </c>
      <c r="I13" s="8">
        <v>5</v>
      </c>
      <c r="J13" s="8">
        <v>0</v>
      </c>
      <c r="K13" s="9">
        <v>1</v>
      </c>
      <c r="L13" s="9">
        <v>15</v>
      </c>
      <c r="M13" s="9">
        <v>7</v>
      </c>
      <c r="N13" s="9">
        <v>0</v>
      </c>
      <c r="O13" s="9"/>
      <c r="P13">
        <f t="shared" si="0"/>
        <v>0</v>
      </c>
      <c r="Q13" t="str">
        <f t="shared" si="1"/>
        <v>Low</v>
      </c>
      <c r="R13">
        <f t="shared" si="2"/>
        <v>60</v>
      </c>
      <c r="S13">
        <v>0</v>
      </c>
      <c r="T13">
        <v>1</v>
      </c>
      <c r="U13" t="s">
        <v>57</v>
      </c>
    </row>
    <row r="14" spans="1:23" ht="31.2" x14ac:dyDescent="0.3">
      <c r="A14" s="10" t="s">
        <v>30</v>
      </c>
      <c r="B14" s="8">
        <v>1</v>
      </c>
      <c r="C14" s="8">
        <v>4</v>
      </c>
      <c r="D14" s="8">
        <v>4</v>
      </c>
      <c r="E14" s="8">
        <v>1</v>
      </c>
      <c r="F14" s="8">
        <v>1</v>
      </c>
      <c r="G14" s="8">
        <v>1</v>
      </c>
      <c r="H14" s="8">
        <v>1</v>
      </c>
      <c r="I14" s="8">
        <v>5</v>
      </c>
      <c r="J14" s="8">
        <v>2</v>
      </c>
      <c r="K14" s="9">
        <v>6</v>
      </c>
      <c r="L14" s="9">
        <v>4</v>
      </c>
      <c r="M14" s="9">
        <v>2</v>
      </c>
      <c r="N14" s="9">
        <v>1</v>
      </c>
      <c r="O14" s="9">
        <v>7</v>
      </c>
      <c r="P14">
        <f t="shared" si="0"/>
        <v>80000</v>
      </c>
      <c r="Q14" t="str">
        <f t="shared" si="1"/>
        <v>equal</v>
      </c>
      <c r="R14">
        <f t="shared" si="2"/>
        <v>73.199999999999989</v>
      </c>
      <c r="S14">
        <v>0</v>
      </c>
      <c r="T14">
        <v>1</v>
      </c>
      <c r="U14" t="s">
        <v>49</v>
      </c>
      <c r="V14" t="s">
        <v>9</v>
      </c>
    </row>
    <row r="15" spans="1:23" ht="15.6" x14ac:dyDescent="0.3">
      <c r="A15" s="10" t="s">
        <v>31</v>
      </c>
      <c r="B15" s="8">
        <v>2</v>
      </c>
      <c r="C15" s="8">
        <v>5</v>
      </c>
      <c r="D15" s="8">
        <v>5</v>
      </c>
      <c r="E15" s="8">
        <v>5</v>
      </c>
      <c r="F15" s="8">
        <v>5</v>
      </c>
      <c r="G15" s="8">
        <v>1</v>
      </c>
      <c r="H15" s="8">
        <v>1</v>
      </c>
      <c r="I15" s="8">
        <v>5</v>
      </c>
      <c r="J15" s="8">
        <v>2</v>
      </c>
      <c r="K15" s="9">
        <v>6</v>
      </c>
      <c r="L15" s="9">
        <v>7</v>
      </c>
      <c r="M15" s="9">
        <v>4</v>
      </c>
      <c r="N15" s="9">
        <v>3</v>
      </c>
      <c r="O15" s="9">
        <v>10</v>
      </c>
      <c r="P15">
        <f t="shared" si="0"/>
        <v>170000</v>
      </c>
      <c r="Q15" t="str">
        <f t="shared" si="1"/>
        <v>equal</v>
      </c>
      <c r="R15">
        <f t="shared" si="2"/>
        <v>91.6</v>
      </c>
      <c r="S15">
        <v>0</v>
      </c>
      <c r="T15">
        <v>1</v>
      </c>
      <c r="U15" t="s">
        <v>43</v>
      </c>
      <c r="V15" t="s">
        <v>9</v>
      </c>
      <c r="W15" t="s">
        <v>76</v>
      </c>
    </row>
    <row r="16" spans="1:23" ht="15.6" x14ac:dyDescent="0.3">
      <c r="A16" s="10" t="s">
        <v>32</v>
      </c>
      <c r="B16" s="8">
        <v>1</v>
      </c>
      <c r="C16" s="8">
        <v>5</v>
      </c>
      <c r="D16" s="8">
        <v>2</v>
      </c>
      <c r="E16" s="8">
        <v>5</v>
      </c>
      <c r="F16" s="8">
        <v>5</v>
      </c>
      <c r="G16" s="8">
        <v>5</v>
      </c>
      <c r="H16" s="8">
        <v>1</v>
      </c>
      <c r="I16" s="8">
        <v>5</v>
      </c>
      <c r="J16" s="8">
        <v>0</v>
      </c>
      <c r="K16" s="9">
        <v>15</v>
      </c>
      <c r="L16" s="9">
        <v>4</v>
      </c>
      <c r="M16" s="9">
        <v>2</v>
      </c>
      <c r="N16" s="9">
        <f>5+X16</f>
        <v>5</v>
      </c>
      <c r="O16" s="9"/>
      <c r="P16">
        <f t="shared" si="0"/>
        <v>90000</v>
      </c>
      <c r="Q16" t="str">
        <f t="shared" si="1"/>
        <v>Low</v>
      </c>
      <c r="R16">
        <f t="shared" si="2"/>
        <v>30.8</v>
      </c>
      <c r="S16">
        <v>0</v>
      </c>
      <c r="T16">
        <v>1</v>
      </c>
      <c r="U16" t="s">
        <v>47</v>
      </c>
    </row>
    <row r="17" spans="1:21" ht="31.2" x14ac:dyDescent="0.3">
      <c r="A17" s="10" t="s">
        <v>33</v>
      </c>
      <c r="B17" s="8">
        <v>1</v>
      </c>
      <c r="C17" s="8">
        <v>2</v>
      </c>
      <c r="D17" s="8">
        <v>2</v>
      </c>
      <c r="E17" s="8">
        <v>1</v>
      </c>
      <c r="F17" s="8">
        <v>1</v>
      </c>
      <c r="G17" s="8">
        <v>1</v>
      </c>
      <c r="H17" s="8">
        <v>1</v>
      </c>
      <c r="I17" s="8">
        <v>3</v>
      </c>
      <c r="J17" s="8">
        <v>0</v>
      </c>
      <c r="K17" s="9">
        <v>2</v>
      </c>
      <c r="L17" s="9">
        <v>8</v>
      </c>
      <c r="M17" s="9">
        <v>2</v>
      </c>
      <c r="N17" s="9">
        <v>7</v>
      </c>
      <c r="O17" s="9"/>
      <c r="P17">
        <f t="shared" si="0"/>
        <v>60000</v>
      </c>
      <c r="Q17" t="str">
        <f t="shared" si="1"/>
        <v>equal</v>
      </c>
      <c r="R17">
        <f t="shared" si="2"/>
        <v>73.199999999999989</v>
      </c>
      <c r="S17">
        <v>0</v>
      </c>
      <c r="T17">
        <v>1</v>
      </c>
      <c r="U17" t="s">
        <v>74</v>
      </c>
    </row>
    <row r="18" spans="1:21" ht="15.6" x14ac:dyDescent="0.3">
      <c r="A18" s="10" t="s">
        <v>34</v>
      </c>
      <c r="B18" s="8">
        <v>1</v>
      </c>
      <c r="C18" s="8">
        <v>3</v>
      </c>
      <c r="D18" s="8">
        <v>0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0</v>
      </c>
      <c r="K18" s="9">
        <v>5</v>
      </c>
      <c r="L18" s="9">
        <v>4</v>
      </c>
      <c r="M18" s="9">
        <v>2</v>
      </c>
      <c r="N18" s="9">
        <f>3+X18</f>
        <v>3</v>
      </c>
      <c r="O18" s="9"/>
      <c r="P18">
        <f t="shared" si="0"/>
        <v>0</v>
      </c>
      <c r="Q18" t="str">
        <f t="shared" si="1"/>
        <v>Low</v>
      </c>
      <c r="R18">
        <f t="shared" si="2"/>
        <v>30</v>
      </c>
      <c r="S18">
        <v>0</v>
      </c>
      <c r="T18">
        <v>1</v>
      </c>
      <c r="U18" t="s">
        <v>61</v>
      </c>
    </row>
    <row r="19" spans="1:21" ht="15.6" x14ac:dyDescent="0.3">
      <c r="A19" s="17" t="s">
        <v>66</v>
      </c>
      <c r="B19" s="12">
        <v>0</v>
      </c>
      <c r="C19" s="12">
        <v>0</v>
      </c>
      <c r="D19" s="12"/>
      <c r="E19" s="12">
        <v>0</v>
      </c>
      <c r="F19" s="12">
        <v>0</v>
      </c>
      <c r="G19" s="12">
        <v>0</v>
      </c>
      <c r="H19" s="12">
        <v>0</v>
      </c>
      <c r="I19" s="12">
        <v>5</v>
      </c>
      <c r="K19" s="18">
        <v>0</v>
      </c>
      <c r="L19" s="18">
        <v>7</v>
      </c>
      <c r="M19" s="18">
        <v>3</v>
      </c>
      <c r="N19" s="18">
        <v>20</v>
      </c>
      <c r="O19" s="18">
        <v>0</v>
      </c>
      <c r="S19">
        <v>0</v>
      </c>
      <c r="U19" t="s">
        <v>67</v>
      </c>
    </row>
    <row r="20" spans="1:21" ht="15.6" x14ac:dyDescent="0.3">
      <c r="A20" s="11" t="s">
        <v>35</v>
      </c>
      <c r="B20">
        <f>B2+B3+SUM(B6:B12)+B14+B15+B17+B18</f>
        <v>20</v>
      </c>
      <c r="C20">
        <f t="shared" ref="C20:O20" si="3">C2+C3+SUM(C6:C12)+C14+C15+C17+C18</f>
        <v>86</v>
      </c>
      <c r="D20">
        <f t="shared" si="3"/>
        <v>50</v>
      </c>
      <c r="E20">
        <f t="shared" si="3"/>
        <v>66</v>
      </c>
      <c r="F20">
        <f t="shared" si="3"/>
        <v>69</v>
      </c>
      <c r="G20">
        <f t="shared" si="3"/>
        <v>49</v>
      </c>
      <c r="H20">
        <f t="shared" si="3"/>
        <v>59</v>
      </c>
      <c r="I20">
        <f t="shared" si="3"/>
        <v>86</v>
      </c>
      <c r="J20">
        <f t="shared" si="3"/>
        <v>19</v>
      </c>
      <c r="K20">
        <f t="shared" si="3"/>
        <v>91</v>
      </c>
      <c r="L20">
        <f t="shared" si="3"/>
        <v>81</v>
      </c>
      <c r="M20">
        <f t="shared" si="3"/>
        <v>34</v>
      </c>
      <c r="N20">
        <f t="shared" si="3"/>
        <v>74</v>
      </c>
      <c r="O20">
        <f t="shared" si="3"/>
        <v>27</v>
      </c>
      <c r="P20">
        <f t="shared" ref="P20:T20" si="4">SUM(P2:P18)</f>
        <v>1990000</v>
      </c>
      <c r="Q20">
        <f t="shared" si="4"/>
        <v>0</v>
      </c>
      <c r="R20">
        <f t="shared" si="4"/>
        <v>894</v>
      </c>
      <c r="S20">
        <f>SUM(S2:S19)</f>
        <v>0</v>
      </c>
      <c r="T20">
        <f t="shared" si="4"/>
        <v>17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98E09-846B-4022-B293-5D8FFBE2EDC4}">
  <dimension ref="A1:X20"/>
  <sheetViews>
    <sheetView workbookViewId="0">
      <selection activeCell="D3" sqref="D3"/>
    </sheetView>
  </sheetViews>
  <sheetFormatPr defaultRowHeight="14.4" x14ac:dyDescent="0.3"/>
  <cols>
    <col min="1" max="1" width="18" customWidth="1"/>
    <col min="2" max="3" width="3.77734375" bestFit="1" customWidth="1"/>
    <col min="4" max="4" width="5.6640625" bestFit="1" customWidth="1"/>
    <col min="5" max="15" width="3.77734375" bestFit="1" customWidth="1"/>
    <col min="16" max="16" width="3.77734375" customWidth="1"/>
    <col min="17" max="17" width="15.33203125" customWidth="1"/>
    <col min="18" max="21" width="3.77734375" bestFit="1" customWidth="1"/>
    <col min="22" max="22" width="18.77734375" bestFit="1" customWidth="1"/>
  </cols>
  <sheetData>
    <row r="1" spans="1:24" ht="130.19999999999999" x14ac:dyDescent="0.3">
      <c r="A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6" t="s">
        <v>13</v>
      </c>
      <c r="O1" s="7" t="s">
        <v>77</v>
      </c>
      <c r="P1" s="20" t="s">
        <v>78</v>
      </c>
      <c r="Q1" s="1" t="s">
        <v>15</v>
      </c>
      <c r="R1" s="1" t="s">
        <v>16</v>
      </c>
      <c r="S1" s="1" t="s">
        <v>17</v>
      </c>
      <c r="T1" s="1" t="s">
        <v>18</v>
      </c>
      <c r="U1" s="13" t="s">
        <v>37</v>
      </c>
    </row>
    <row r="2" spans="1:24" ht="15.6" x14ac:dyDescent="0.3">
      <c r="A2" s="10" t="s">
        <v>19</v>
      </c>
      <c r="B2" s="8">
        <v>1</v>
      </c>
      <c r="C2" s="8">
        <v>5</v>
      </c>
      <c r="D2" s="8"/>
      <c r="E2" s="8">
        <v>5</v>
      </c>
      <c r="F2" s="8">
        <v>5</v>
      </c>
      <c r="G2" s="8">
        <v>5</v>
      </c>
      <c r="H2" s="8">
        <v>5</v>
      </c>
      <c r="I2" s="8">
        <v>4</v>
      </c>
      <c r="J2" s="8">
        <v>0</v>
      </c>
      <c r="K2" s="9">
        <v>15</v>
      </c>
      <c r="L2" s="9">
        <v>10</v>
      </c>
      <c r="M2" s="9">
        <v>5</v>
      </c>
      <c r="N2" s="9">
        <v>9</v>
      </c>
      <c r="O2" s="9"/>
      <c r="P2" s="21"/>
      <c r="Q2">
        <f t="shared" ref="Q2:Q18" si="0">(D2*10000)+IF(E2&gt;=D2,D2*10000,0)+IF(E2&lt;D2,E2*10000,0)+IF(F2&gt;=D2,D2*10000,0)+IF(F2&lt;D2,F2*10000,0)+IF(G2&gt;=D2,D2*10000,0)+IF(G2&lt;D2,G2*10000,0)+IF(H2&gt;=D2,D2*10000,0)+IF(H2&lt;D2,H2*10000,0)</f>
        <v>0</v>
      </c>
      <c r="R2" t="str">
        <f t="shared" ref="R2:R18" si="1">IF(D2&lt;C2,"Low", "equal")</f>
        <v>Low</v>
      </c>
      <c r="S2">
        <f t="shared" ref="S2:S18" si="2">IF(T2=0,20,-20)+IF(D2=C2,20,-20)+IF(E2=D2,10,0)+IF(E2&lt;D2,(0.8*E2),0)+IF(F2=D2,10,0)+IF(F2&lt;D2,(0.8*F2),0)+IF(G2=D2,10,0)+IF(G2&lt;D2,(0.8*G2),0)+IF(H2=D2,10,0)+IF(H2&lt;D2,(0.8*H2),0)+IF(U2=1,20,-20)+IF(I2=0,-10,10)</f>
        <v>30</v>
      </c>
      <c r="T2">
        <v>0</v>
      </c>
      <c r="U2">
        <v>1</v>
      </c>
      <c r="V2" t="s">
        <v>55</v>
      </c>
    </row>
    <row r="3" spans="1:24" ht="15.6" x14ac:dyDescent="0.3">
      <c r="A3" s="10" t="s">
        <v>20</v>
      </c>
      <c r="B3" s="8">
        <v>3</v>
      </c>
      <c r="C3" s="8">
        <v>13</v>
      </c>
      <c r="D3" s="8">
        <v>11</v>
      </c>
      <c r="E3" s="8">
        <v>15</v>
      </c>
      <c r="F3" s="8">
        <v>15</v>
      </c>
      <c r="G3" s="8">
        <v>7</v>
      </c>
      <c r="H3" s="8">
        <v>15</v>
      </c>
      <c r="I3" s="8">
        <v>20</v>
      </c>
      <c r="J3" s="8">
        <v>5</v>
      </c>
      <c r="K3" s="9">
        <v>9</v>
      </c>
      <c r="L3" s="9">
        <v>6</v>
      </c>
      <c r="M3" s="9">
        <v>1</v>
      </c>
      <c r="N3" s="9">
        <v>7</v>
      </c>
      <c r="O3" s="9">
        <v>5</v>
      </c>
      <c r="P3" s="21"/>
      <c r="Q3">
        <f t="shared" si="0"/>
        <v>510000</v>
      </c>
      <c r="R3" t="str">
        <f t="shared" si="1"/>
        <v>Low</v>
      </c>
      <c r="S3">
        <f t="shared" si="2"/>
        <v>35.6</v>
      </c>
      <c r="T3">
        <v>0</v>
      </c>
      <c r="U3">
        <v>1</v>
      </c>
      <c r="V3" t="s">
        <v>56</v>
      </c>
    </row>
    <row r="4" spans="1:24" ht="15.6" x14ac:dyDescent="0.3">
      <c r="A4" s="16" t="s">
        <v>21</v>
      </c>
      <c r="B4" s="8">
        <v>1</v>
      </c>
      <c r="C4" s="8">
        <v>2</v>
      </c>
      <c r="D4" s="8">
        <v>2</v>
      </c>
      <c r="E4" s="8">
        <v>1</v>
      </c>
      <c r="F4" s="8">
        <v>0</v>
      </c>
      <c r="G4" s="8">
        <v>0</v>
      </c>
      <c r="H4" s="8">
        <v>1</v>
      </c>
      <c r="I4" s="8">
        <v>1</v>
      </c>
      <c r="J4" s="8">
        <v>0</v>
      </c>
      <c r="K4" s="9">
        <v>5</v>
      </c>
      <c r="L4" s="9">
        <v>5</v>
      </c>
      <c r="M4" s="9">
        <v>3</v>
      </c>
      <c r="N4" s="9">
        <f>10+Y4</f>
        <v>10</v>
      </c>
      <c r="O4" s="9"/>
      <c r="P4" s="21"/>
      <c r="Q4">
        <f t="shared" si="0"/>
        <v>40000</v>
      </c>
      <c r="R4" t="str">
        <f t="shared" si="1"/>
        <v>equal</v>
      </c>
      <c r="S4">
        <f t="shared" si="2"/>
        <v>71.599999999999994</v>
      </c>
      <c r="T4">
        <v>0</v>
      </c>
      <c r="U4">
        <v>1</v>
      </c>
      <c r="V4" t="s">
        <v>79</v>
      </c>
    </row>
    <row r="5" spans="1:24" ht="15.6" x14ac:dyDescent="0.3">
      <c r="A5" s="10" t="s">
        <v>22</v>
      </c>
      <c r="B5" s="8">
        <v>1</v>
      </c>
      <c r="C5" s="8">
        <v>3</v>
      </c>
      <c r="D5" s="8">
        <v>3</v>
      </c>
      <c r="E5" s="8">
        <v>1</v>
      </c>
      <c r="F5" s="8">
        <v>1</v>
      </c>
      <c r="G5" s="8">
        <v>1</v>
      </c>
      <c r="H5" s="8">
        <v>2</v>
      </c>
      <c r="I5" s="8">
        <v>2</v>
      </c>
      <c r="J5" s="8">
        <v>0</v>
      </c>
      <c r="K5" s="9">
        <v>5</v>
      </c>
      <c r="L5" s="9">
        <v>5</v>
      </c>
      <c r="M5" s="9">
        <v>2</v>
      </c>
      <c r="N5" s="9">
        <v>2</v>
      </c>
      <c r="O5" s="9"/>
      <c r="P5" s="21"/>
      <c r="Q5">
        <f t="shared" si="0"/>
        <v>80000</v>
      </c>
      <c r="R5" t="str">
        <f t="shared" si="1"/>
        <v>equal</v>
      </c>
      <c r="S5">
        <f t="shared" si="2"/>
        <v>74</v>
      </c>
      <c r="T5">
        <v>0</v>
      </c>
      <c r="U5">
        <v>1</v>
      </c>
      <c r="V5" t="s">
        <v>75</v>
      </c>
    </row>
    <row r="6" spans="1:24" ht="15.6" x14ac:dyDescent="0.3">
      <c r="A6" s="10" t="s">
        <v>23</v>
      </c>
      <c r="B6" s="8">
        <v>1</v>
      </c>
      <c r="C6" s="8">
        <v>7</v>
      </c>
      <c r="D6" s="8">
        <v>7</v>
      </c>
      <c r="E6" s="8">
        <v>4</v>
      </c>
      <c r="F6" s="8">
        <v>5</v>
      </c>
      <c r="G6" s="8">
        <v>2</v>
      </c>
      <c r="H6" s="8">
        <v>2</v>
      </c>
      <c r="I6" s="8">
        <v>2</v>
      </c>
      <c r="J6" s="8">
        <v>0</v>
      </c>
      <c r="K6" s="9">
        <v>9</v>
      </c>
      <c r="L6" s="9">
        <v>5</v>
      </c>
      <c r="M6" s="9">
        <v>2</v>
      </c>
      <c r="N6" s="9">
        <f>5+Y6</f>
        <v>5</v>
      </c>
      <c r="O6" s="9"/>
      <c r="P6" s="21"/>
      <c r="Q6">
        <f t="shared" si="0"/>
        <v>200000</v>
      </c>
      <c r="R6" t="str">
        <f t="shared" si="1"/>
        <v>equal</v>
      </c>
      <c r="S6">
        <f t="shared" si="2"/>
        <v>80.400000000000006</v>
      </c>
      <c r="T6">
        <v>0</v>
      </c>
      <c r="U6">
        <v>1</v>
      </c>
      <c r="V6" t="s">
        <v>39</v>
      </c>
    </row>
    <row r="7" spans="1:24" ht="15.6" x14ac:dyDescent="0.3">
      <c r="A7" s="10" t="s">
        <v>24</v>
      </c>
      <c r="B7" s="8">
        <v>1</v>
      </c>
      <c r="C7" s="8">
        <v>5</v>
      </c>
      <c r="D7" s="8"/>
      <c r="E7" s="8">
        <v>2</v>
      </c>
      <c r="F7" s="8">
        <v>2</v>
      </c>
      <c r="G7" s="8">
        <v>0</v>
      </c>
      <c r="H7" s="8">
        <v>2</v>
      </c>
      <c r="I7" s="8">
        <v>4</v>
      </c>
      <c r="J7" s="8">
        <v>0</v>
      </c>
      <c r="K7" s="9">
        <v>8</v>
      </c>
      <c r="L7" s="9">
        <v>10</v>
      </c>
      <c r="M7" s="9">
        <v>3</v>
      </c>
      <c r="N7" s="9">
        <f>10</f>
        <v>10</v>
      </c>
      <c r="O7" s="9"/>
      <c r="P7" s="21"/>
      <c r="Q7">
        <f t="shared" si="0"/>
        <v>0</v>
      </c>
      <c r="R7" t="str">
        <f t="shared" si="1"/>
        <v>Low</v>
      </c>
      <c r="S7">
        <f t="shared" si="2"/>
        <v>40</v>
      </c>
      <c r="T7">
        <v>0</v>
      </c>
      <c r="U7">
        <v>1</v>
      </c>
      <c r="V7" t="s">
        <v>60</v>
      </c>
      <c r="W7" t="s">
        <v>62</v>
      </c>
    </row>
    <row r="8" spans="1:24" ht="15.6" x14ac:dyDescent="0.3">
      <c r="A8" s="10" t="s">
        <v>25</v>
      </c>
      <c r="B8" s="8">
        <v>3</v>
      </c>
      <c r="C8" s="8">
        <v>15</v>
      </c>
      <c r="D8" s="8">
        <v>13</v>
      </c>
      <c r="E8" s="8">
        <v>15</v>
      </c>
      <c r="F8" s="8">
        <v>15</v>
      </c>
      <c r="G8" s="8">
        <v>15</v>
      </c>
      <c r="H8" s="8">
        <v>15</v>
      </c>
      <c r="I8" s="8">
        <v>15</v>
      </c>
      <c r="J8" s="8">
        <v>2</v>
      </c>
      <c r="K8" s="9">
        <v>10</v>
      </c>
      <c r="L8" s="9">
        <v>0</v>
      </c>
      <c r="M8" s="9">
        <v>0</v>
      </c>
      <c r="N8" s="9">
        <v>10</v>
      </c>
      <c r="O8" s="9"/>
      <c r="P8" s="21"/>
      <c r="Q8">
        <f t="shared" si="0"/>
        <v>650000</v>
      </c>
      <c r="R8" t="str">
        <f t="shared" si="1"/>
        <v>Low</v>
      </c>
      <c r="S8">
        <f t="shared" si="2"/>
        <v>30</v>
      </c>
      <c r="T8">
        <v>0</v>
      </c>
      <c r="U8">
        <v>1</v>
      </c>
      <c r="V8" t="s">
        <v>68</v>
      </c>
    </row>
    <row r="9" spans="1:24" ht="15.6" x14ac:dyDescent="0.3">
      <c r="A9" s="10" t="s">
        <v>26</v>
      </c>
      <c r="B9" s="8">
        <v>1</v>
      </c>
      <c r="C9" s="8">
        <v>4</v>
      </c>
      <c r="D9" s="8">
        <v>4</v>
      </c>
      <c r="E9" s="8">
        <v>2</v>
      </c>
      <c r="F9" s="8">
        <v>2</v>
      </c>
      <c r="G9" s="8">
        <v>1</v>
      </c>
      <c r="H9" s="15">
        <v>1</v>
      </c>
      <c r="I9" s="8">
        <v>5</v>
      </c>
      <c r="J9" s="8">
        <v>1</v>
      </c>
      <c r="K9" s="9">
        <v>0</v>
      </c>
      <c r="L9" s="9">
        <v>11</v>
      </c>
      <c r="M9" s="9">
        <v>0</v>
      </c>
      <c r="N9" s="9">
        <f>0</f>
        <v>0</v>
      </c>
      <c r="O9" s="9">
        <v>3</v>
      </c>
      <c r="P9" s="21"/>
      <c r="Q9">
        <f t="shared" si="0"/>
        <v>100000</v>
      </c>
      <c r="R9" t="str">
        <f t="shared" si="1"/>
        <v>equal</v>
      </c>
      <c r="S9">
        <f t="shared" si="2"/>
        <v>74.8</v>
      </c>
      <c r="T9">
        <v>0</v>
      </c>
      <c r="U9">
        <v>1</v>
      </c>
      <c r="V9" t="s">
        <v>44</v>
      </c>
      <c r="W9" t="s">
        <v>73</v>
      </c>
    </row>
    <row r="10" spans="1:24" ht="15.6" x14ac:dyDescent="0.3">
      <c r="A10" s="10" t="s">
        <v>27</v>
      </c>
      <c r="B10" s="8">
        <v>1</v>
      </c>
      <c r="C10" s="8">
        <v>5</v>
      </c>
      <c r="D10" s="8">
        <v>5</v>
      </c>
      <c r="E10" s="8">
        <v>2</v>
      </c>
      <c r="F10" s="8">
        <v>2</v>
      </c>
      <c r="G10" s="8">
        <v>2</v>
      </c>
      <c r="H10" s="8">
        <v>2</v>
      </c>
      <c r="I10" s="8">
        <v>11</v>
      </c>
      <c r="J10" s="8">
        <v>5</v>
      </c>
      <c r="K10" s="9">
        <v>7</v>
      </c>
      <c r="L10" s="9">
        <v>6</v>
      </c>
      <c r="M10" s="9">
        <v>5</v>
      </c>
      <c r="N10" s="9">
        <v>6</v>
      </c>
      <c r="O10" s="9">
        <v>4</v>
      </c>
      <c r="P10" s="21">
        <v>1</v>
      </c>
      <c r="Q10">
        <f t="shared" si="0"/>
        <v>130000</v>
      </c>
      <c r="R10" t="str">
        <f t="shared" si="1"/>
        <v>equal</v>
      </c>
      <c r="S10">
        <f t="shared" si="2"/>
        <v>76.400000000000006</v>
      </c>
      <c r="T10">
        <v>0</v>
      </c>
      <c r="U10">
        <v>1</v>
      </c>
      <c r="V10" t="s">
        <v>45</v>
      </c>
    </row>
    <row r="11" spans="1:24" ht="15.6" x14ac:dyDescent="0.3">
      <c r="A11" s="10" t="s">
        <v>28</v>
      </c>
      <c r="B11" s="8">
        <v>2</v>
      </c>
      <c r="C11" s="8">
        <v>10</v>
      </c>
      <c r="D11" s="8"/>
      <c r="E11" s="8">
        <v>3</v>
      </c>
      <c r="F11" s="8">
        <v>5</v>
      </c>
      <c r="G11" s="8">
        <v>3</v>
      </c>
      <c r="H11" s="8">
        <v>3</v>
      </c>
      <c r="I11" s="8">
        <v>6</v>
      </c>
      <c r="J11" s="8">
        <v>2</v>
      </c>
      <c r="K11" s="9">
        <v>10</v>
      </c>
      <c r="L11" s="9">
        <v>7</v>
      </c>
      <c r="M11" s="9">
        <v>7</v>
      </c>
      <c r="N11" s="9">
        <v>7</v>
      </c>
      <c r="O11" s="9">
        <v>13</v>
      </c>
      <c r="P11" s="21"/>
      <c r="Q11">
        <f t="shared" si="0"/>
        <v>0</v>
      </c>
      <c r="R11" t="str">
        <f t="shared" si="1"/>
        <v>Low</v>
      </c>
      <c r="S11">
        <f t="shared" si="2"/>
        <v>30</v>
      </c>
      <c r="T11">
        <v>0</v>
      </c>
      <c r="U11">
        <v>1</v>
      </c>
      <c r="V11" t="s">
        <v>40</v>
      </c>
      <c r="W11" t="s">
        <v>9</v>
      </c>
    </row>
    <row r="12" spans="1:24" ht="15.6" x14ac:dyDescent="0.3">
      <c r="A12" s="10" t="s">
        <v>36</v>
      </c>
      <c r="B12" s="8">
        <v>2</v>
      </c>
      <c r="C12" s="8">
        <v>9</v>
      </c>
      <c r="D12" s="8">
        <v>9</v>
      </c>
      <c r="E12" s="8">
        <v>10</v>
      </c>
      <c r="F12" s="8">
        <v>10</v>
      </c>
      <c r="G12" s="8">
        <v>10</v>
      </c>
      <c r="H12" s="8">
        <v>10</v>
      </c>
      <c r="I12" s="8">
        <v>2</v>
      </c>
      <c r="J12" s="8">
        <v>0</v>
      </c>
      <c r="K12" s="9">
        <v>1</v>
      </c>
      <c r="L12" s="9">
        <v>0</v>
      </c>
      <c r="M12" s="9">
        <v>1</v>
      </c>
      <c r="N12" s="9">
        <f>5+Y12</f>
        <v>5</v>
      </c>
      <c r="O12" s="9"/>
      <c r="P12" s="21"/>
      <c r="Q12">
        <f t="shared" si="0"/>
        <v>450000</v>
      </c>
      <c r="R12" t="str">
        <f t="shared" si="1"/>
        <v>equal</v>
      </c>
      <c r="S12">
        <f t="shared" si="2"/>
        <v>70</v>
      </c>
      <c r="T12">
        <v>0</v>
      </c>
      <c r="U12">
        <v>1</v>
      </c>
      <c r="V12" t="s">
        <v>41</v>
      </c>
      <c r="W12" t="s">
        <v>73</v>
      </c>
    </row>
    <row r="13" spans="1:24" ht="15.6" x14ac:dyDescent="0.3">
      <c r="A13" s="16" t="s">
        <v>29</v>
      </c>
      <c r="B13" s="8">
        <v>1</v>
      </c>
      <c r="C13" s="8">
        <v>3</v>
      </c>
      <c r="D13" s="8"/>
      <c r="E13" s="8">
        <v>0</v>
      </c>
      <c r="F13" s="8">
        <v>0</v>
      </c>
      <c r="G13" s="8">
        <v>0</v>
      </c>
      <c r="H13" s="8">
        <v>2</v>
      </c>
      <c r="I13" s="8">
        <v>5</v>
      </c>
      <c r="J13" s="8">
        <v>0</v>
      </c>
      <c r="K13" s="9">
        <v>1</v>
      </c>
      <c r="L13" s="9">
        <v>15</v>
      </c>
      <c r="M13" s="9">
        <v>7</v>
      </c>
      <c r="N13" s="9">
        <v>0</v>
      </c>
      <c r="O13" s="9"/>
      <c r="P13" s="21"/>
      <c r="Q13">
        <f t="shared" si="0"/>
        <v>0</v>
      </c>
      <c r="R13" t="str">
        <f t="shared" si="1"/>
        <v>Low</v>
      </c>
      <c r="S13">
        <f t="shared" si="2"/>
        <v>60</v>
      </c>
      <c r="T13">
        <v>0</v>
      </c>
      <c r="U13">
        <v>1</v>
      </c>
    </row>
    <row r="14" spans="1:24" ht="31.2" x14ac:dyDescent="0.3">
      <c r="A14" s="10" t="s">
        <v>30</v>
      </c>
      <c r="B14" s="8">
        <v>1</v>
      </c>
      <c r="C14" s="8">
        <v>4</v>
      </c>
      <c r="D14" s="8">
        <v>4</v>
      </c>
      <c r="E14" s="8">
        <v>1</v>
      </c>
      <c r="F14" s="8">
        <v>1</v>
      </c>
      <c r="G14" s="8">
        <v>1</v>
      </c>
      <c r="H14" s="8">
        <v>1</v>
      </c>
      <c r="I14" s="8">
        <v>5</v>
      </c>
      <c r="J14" s="8">
        <v>2</v>
      </c>
      <c r="K14" s="9">
        <v>5</v>
      </c>
      <c r="L14" s="9">
        <v>4</v>
      </c>
      <c r="M14" s="9">
        <v>2</v>
      </c>
      <c r="N14" s="9">
        <v>1</v>
      </c>
      <c r="O14" s="9">
        <v>10</v>
      </c>
      <c r="P14" s="21"/>
      <c r="Q14">
        <f t="shared" si="0"/>
        <v>80000</v>
      </c>
      <c r="R14" t="str">
        <f t="shared" si="1"/>
        <v>equal</v>
      </c>
      <c r="S14">
        <f t="shared" si="2"/>
        <v>73.199999999999989</v>
      </c>
      <c r="T14">
        <v>0</v>
      </c>
      <c r="U14">
        <v>1</v>
      </c>
      <c r="V14" t="s">
        <v>49</v>
      </c>
      <c r="W14" s="19" t="s">
        <v>9</v>
      </c>
    </row>
    <row r="15" spans="1:24" ht="15.6" x14ac:dyDescent="0.3">
      <c r="A15" s="10" t="s">
        <v>31</v>
      </c>
      <c r="B15" s="8">
        <v>2</v>
      </c>
      <c r="C15" s="8">
        <v>6</v>
      </c>
      <c r="D15" s="8">
        <v>6</v>
      </c>
      <c r="E15" s="8">
        <v>5</v>
      </c>
      <c r="F15" s="8">
        <v>5</v>
      </c>
      <c r="G15" s="8">
        <v>1</v>
      </c>
      <c r="H15" s="8">
        <v>1</v>
      </c>
      <c r="I15" s="8">
        <v>5</v>
      </c>
      <c r="J15" s="8">
        <v>2</v>
      </c>
      <c r="K15" s="9">
        <v>6</v>
      </c>
      <c r="L15" s="9">
        <v>7</v>
      </c>
      <c r="M15" s="9">
        <v>4</v>
      </c>
      <c r="N15" s="9">
        <v>3</v>
      </c>
      <c r="O15" s="9">
        <v>13</v>
      </c>
      <c r="P15" s="21"/>
      <c r="Q15">
        <f t="shared" si="0"/>
        <v>180000</v>
      </c>
      <c r="R15" t="str">
        <f t="shared" si="1"/>
        <v>equal</v>
      </c>
      <c r="S15">
        <f t="shared" si="2"/>
        <v>79.599999999999994</v>
      </c>
      <c r="T15">
        <v>0</v>
      </c>
      <c r="U15">
        <v>1</v>
      </c>
      <c r="V15" t="s">
        <v>43</v>
      </c>
      <c r="W15" t="s">
        <v>9</v>
      </c>
      <c r="X15" t="s">
        <v>76</v>
      </c>
    </row>
    <row r="16" spans="1:24" ht="15.6" x14ac:dyDescent="0.3">
      <c r="A16" s="10" t="s">
        <v>32</v>
      </c>
      <c r="B16" s="8">
        <v>1</v>
      </c>
      <c r="C16" s="8">
        <v>5</v>
      </c>
      <c r="D16" s="8">
        <v>5</v>
      </c>
      <c r="E16" s="8">
        <v>5</v>
      </c>
      <c r="F16" s="8">
        <v>5</v>
      </c>
      <c r="G16" s="8">
        <v>5</v>
      </c>
      <c r="H16" s="8">
        <v>1</v>
      </c>
      <c r="I16" s="8">
        <v>5</v>
      </c>
      <c r="J16" s="8">
        <v>0</v>
      </c>
      <c r="K16" s="9">
        <v>15</v>
      </c>
      <c r="L16" s="9">
        <v>4</v>
      </c>
      <c r="M16" s="9">
        <v>2</v>
      </c>
      <c r="N16" s="9">
        <f>5+Y16</f>
        <v>5</v>
      </c>
      <c r="O16" s="9"/>
      <c r="P16" s="21"/>
      <c r="Q16">
        <f t="shared" si="0"/>
        <v>210000</v>
      </c>
      <c r="R16" t="str">
        <f t="shared" si="1"/>
        <v>equal</v>
      </c>
      <c r="S16">
        <f t="shared" si="2"/>
        <v>100.8</v>
      </c>
      <c r="T16">
        <v>0</v>
      </c>
      <c r="U16">
        <v>1</v>
      </c>
      <c r="V16" t="s">
        <v>47</v>
      </c>
    </row>
    <row r="17" spans="1:23" ht="31.2" x14ac:dyDescent="0.3">
      <c r="A17" s="10" t="s">
        <v>33</v>
      </c>
      <c r="B17" s="8">
        <v>1</v>
      </c>
      <c r="C17" s="8">
        <v>2</v>
      </c>
      <c r="D17" s="8">
        <v>2</v>
      </c>
      <c r="E17" s="8">
        <v>1</v>
      </c>
      <c r="F17" s="8">
        <v>1</v>
      </c>
      <c r="G17" s="8">
        <v>1</v>
      </c>
      <c r="H17" s="8">
        <v>1</v>
      </c>
      <c r="I17" s="8">
        <v>3</v>
      </c>
      <c r="J17" s="8">
        <v>0</v>
      </c>
      <c r="K17" s="9">
        <v>2</v>
      </c>
      <c r="L17" s="9">
        <v>8</v>
      </c>
      <c r="M17" s="9">
        <v>2</v>
      </c>
      <c r="N17" s="9">
        <v>5</v>
      </c>
      <c r="O17" s="9">
        <v>5</v>
      </c>
      <c r="P17" s="21"/>
      <c r="Q17">
        <f t="shared" si="0"/>
        <v>60000</v>
      </c>
      <c r="R17" t="str">
        <f t="shared" si="1"/>
        <v>equal</v>
      </c>
      <c r="S17">
        <f t="shared" si="2"/>
        <v>73.199999999999989</v>
      </c>
      <c r="T17">
        <v>0</v>
      </c>
      <c r="U17">
        <v>1</v>
      </c>
      <c r="V17" t="s">
        <v>74</v>
      </c>
      <c r="W17" s="19" t="s">
        <v>9</v>
      </c>
    </row>
    <row r="18" spans="1:23" ht="15.6" x14ac:dyDescent="0.3">
      <c r="A18" s="10" t="s">
        <v>34</v>
      </c>
      <c r="B18" s="8">
        <v>1</v>
      </c>
      <c r="C18" s="8">
        <v>3</v>
      </c>
      <c r="D18" s="8">
        <v>3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0</v>
      </c>
      <c r="K18" s="9">
        <v>5</v>
      </c>
      <c r="L18" s="9">
        <v>4</v>
      </c>
      <c r="M18" s="9">
        <v>2</v>
      </c>
      <c r="N18" s="9">
        <f>3+Y18</f>
        <v>3</v>
      </c>
      <c r="O18" s="9"/>
      <c r="P18" s="21"/>
      <c r="Q18">
        <f t="shared" si="0"/>
        <v>70000</v>
      </c>
      <c r="R18" t="str">
        <f t="shared" si="1"/>
        <v>equal</v>
      </c>
      <c r="S18">
        <f t="shared" si="2"/>
        <v>73.199999999999989</v>
      </c>
      <c r="T18">
        <v>0</v>
      </c>
      <c r="U18">
        <v>1</v>
      </c>
      <c r="V18" t="s">
        <v>61</v>
      </c>
    </row>
    <row r="19" spans="1:23" ht="15.6" x14ac:dyDescent="0.3">
      <c r="A19" s="17" t="s">
        <v>66</v>
      </c>
      <c r="B19" s="12">
        <v>0</v>
      </c>
      <c r="C19" s="12">
        <v>0</v>
      </c>
      <c r="D19" s="12"/>
      <c r="E19" s="12">
        <v>0</v>
      </c>
      <c r="F19" s="12">
        <v>0</v>
      </c>
      <c r="G19" s="12">
        <v>0</v>
      </c>
      <c r="H19" s="12">
        <v>0</v>
      </c>
      <c r="I19" s="12">
        <v>5</v>
      </c>
      <c r="K19" s="18">
        <v>0</v>
      </c>
      <c r="L19" s="18">
        <v>7</v>
      </c>
      <c r="M19" s="18">
        <v>3</v>
      </c>
      <c r="N19" s="18">
        <v>20</v>
      </c>
      <c r="O19" s="18">
        <v>0</v>
      </c>
      <c r="P19" s="21"/>
      <c r="T19">
        <v>0</v>
      </c>
      <c r="V19" t="s">
        <v>67</v>
      </c>
    </row>
    <row r="20" spans="1:23" ht="15.6" x14ac:dyDescent="0.3">
      <c r="A20" s="11" t="s">
        <v>35</v>
      </c>
      <c r="B20">
        <f>B2+B3+SUM(B6:B12)+B14+B15+B17+B18</f>
        <v>20</v>
      </c>
      <c r="C20">
        <f t="shared" ref="C20:N20" si="3">C2+C3+SUM(C6:C12)+C14+C15+C17+C18</f>
        <v>88</v>
      </c>
      <c r="D20">
        <f t="shared" si="3"/>
        <v>64</v>
      </c>
      <c r="E20">
        <f t="shared" si="3"/>
        <v>66</v>
      </c>
      <c r="F20">
        <f t="shared" si="3"/>
        <v>69</v>
      </c>
      <c r="G20">
        <f t="shared" si="3"/>
        <v>49</v>
      </c>
      <c r="H20">
        <f t="shared" si="3"/>
        <v>59</v>
      </c>
      <c r="I20">
        <f t="shared" si="3"/>
        <v>83</v>
      </c>
      <c r="J20">
        <f t="shared" si="3"/>
        <v>19</v>
      </c>
      <c r="K20">
        <f t="shared" si="3"/>
        <v>87</v>
      </c>
      <c r="L20">
        <f t="shared" si="3"/>
        <v>78</v>
      </c>
      <c r="M20">
        <f t="shared" si="3"/>
        <v>34</v>
      </c>
      <c r="N20">
        <f t="shared" si="3"/>
        <v>71</v>
      </c>
      <c r="O20">
        <f>O2+O3+SUM(O6:O12)+O14+O15+O17+O18</f>
        <v>53</v>
      </c>
      <c r="Q20">
        <f t="shared" ref="Q20:U20" si="4">SUM(Q2:Q18)</f>
        <v>2760000</v>
      </c>
      <c r="R20">
        <f t="shared" si="4"/>
        <v>0</v>
      </c>
      <c r="S20">
        <f t="shared" si="4"/>
        <v>1072.8</v>
      </c>
      <c r="T20">
        <f>SUM(T2:T19)</f>
        <v>0</v>
      </c>
      <c r="U20">
        <f t="shared" si="4"/>
        <v>17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4EC861E9A5554FB9D4C44BB4BAF7C8" ma:contentTypeVersion="11" ma:contentTypeDescription="Create a new document." ma:contentTypeScope="" ma:versionID="2a10fc6d95e416bfe445e7392a9ec6a6">
  <xsd:schema xmlns:xsd="http://www.w3.org/2001/XMLSchema" xmlns:xs="http://www.w3.org/2001/XMLSchema" xmlns:p="http://schemas.microsoft.com/office/2006/metadata/properties" xmlns:ns3="5be887ea-c3b6-4d25-b4fe-8eebe67e07fd" xmlns:ns4="a66f8a14-e8cc-4321-ac40-4d59703e234a" targetNamespace="http://schemas.microsoft.com/office/2006/metadata/properties" ma:root="true" ma:fieldsID="d7855db6ec7596a8180914d9d394c4ce" ns3:_="" ns4:_="">
    <xsd:import namespace="5be887ea-c3b6-4d25-b4fe-8eebe67e07fd"/>
    <xsd:import namespace="a66f8a14-e8cc-4321-ac40-4d59703e234a"/>
    <xsd:element name="properties">
      <xsd:complexType>
        <xsd:sequence>
          <xsd:element name="documentManagement">
            <xsd:complexType>
              <xsd:all>
                <xsd:element ref="ns3:SharedWithDetails" minOccurs="0"/>
                <xsd:element ref="ns3:SharingHintHash" minOccurs="0"/>
                <xsd:element ref="ns3:SharedWithUser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e887ea-c3b6-4d25-b4fe-8eebe67e07fd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9" nillable="true" ma:displayName="Sharing Hint Hash" ma:description="" ma:hidden="true" ma:internalName="SharingHintHash" ma:readOnly="true">
      <xsd:simpleType>
        <xsd:restriction base="dms:Text"/>
      </xsd:simpleType>
    </xsd:element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6f8a14-e8cc-4321-ac40-4d59703e23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B83EB6-0B34-4A3B-AF8C-C3C0C32BB2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e887ea-c3b6-4d25-b4fe-8eebe67e07fd"/>
    <ds:schemaRef ds:uri="a66f8a14-e8cc-4321-ac40-4d59703e23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18BB1A-36DC-441F-BD90-32D09D70189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5be887ea-c3b6-4d25-b4fe-8eebe67e07fd"/>
    <ds:schemaRef ds:uri="a66f8a14-e8cc-4321-ac40-4d59703e234a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6E99AC3-717E-449D-96E9-12844A7AA9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Year 1</vt:lpstr>
      <vt:lpstr>Year 2</vt:lpstr>
      <vt:lpstr>year 3</vt:lpstr>
      <vt:lpstr>Year 4-5 (2)</vt:lpstr>
      <vt:lpstr>Year 6</vt:lpstr>
      <vt:lpstr>Year 7</vt:lpstr>
      <vt:lpstr>Year 8</vt:lpstr>
      <vt:lpstr>Year 9</vt:lpstr>
      <vt:lpstr>Year 10</vt:lpstr>
      <vt:lpstr>Year 11</vt:lpstr>
      <vt:lpstr>Year 12 (2)</vt:lpstr>
      <vt:lpstr>Year 13</vt:lpstr>
      <vt:lpstr>Year 14</vt:lpstr>
      <vt:lpstr>Populations</vt:lpstr>
      <vt:lpstr>Change in situ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Watts, Bradley (Brad)</dc:creator>
  <cp:lastModifiedBy>Watts, Bradley (Brad)</cp:lastModifiedBy>
  <cp:lastPrinted>2019-10-11T14:42:00Z</cp:lastPrinted>
  <dcterms:created xsi:type="dcterms:W3CDTF">2019-10-07T15:45:37Z</dcterms:created>
  <dcterms:modified xsi:type="dcterms:W3CDTF">2023-01-18T19:46:45Z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0x010100684EC861E9A5554FB9D4C44BB4BAF7C8</vt:lpwstr>
  </property>
</Properties>
</file>